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5970" windowWidth="15600" windowHeight="2100"/>
  </bookViews>
  <sheets>
    <sheet name="PLANILHA 4F" sheetId="1" r:id="rId1"/>
    <sheet name="Cron. Fís. Valores" sheetId="6" r:id="rId2"/>
  </sheets>
  <definedNames>
    <definedName name="_xlnm._FilterDatabase" localSheetId="0" hidden="1">'PLANILHA 4F'!$A$1:$I$1040</definedName>
    <definedName name="_xlnm.Print_Area" localSheetId="1">'Cron. Fís. Valores'!$A$1:$V$124</definedName>
    <definedName name="_xlnm.Print_Area" localSheetId="0">'PLANILHA 4F'!$A$3:$J$1044</definedName>
  </definedNames>
  <calcPr calcId="144525"/>
</workbook>
</file>

<file path=xl/calcChain.xml><?xml version="1.0" encoding="utf-8"?>
<calcChain xmlns="http://schemas.openxmlformats.org/spreadsheetml/2006/main">
  <c r="J1002" i="1" l="1"/>
  <c r="J1034" i="1"/>
  <c r="J1032" i="1"/>
  <c r="J1030" i="1"/>
  <c r="J13" i="1"/>
  <c r="J24" i="1"/>
  <c r="J33" i="1"/>
  <c r="J40" i="1"/>
  <c r="J61" i="1"/>
  <c r="J64" i="1"/>
  <c r="J68" i="1"/>
  <c r="J77" i="1"/>
  <c r="J83" i="1"/>
  <c r="J90" i="1"/>
  <c r="J92" i="1"/>
  <c r="J95" i="1"/>
  <c r="J100" i="1"/>
  <c r="J110" i="1"/>
  <c r="J117" i="1"/>
  <c r="J119" i="1"/>
  <c r="J131" i="1"/>
  <c r="J133" i="1"/>
  <c r="J135" i="1"/>
  <c r="J143" i="1"/>
  <c r="J205" i="1"/>
  <c r="J232" i="1"/>
  <c r="J254" i="1"/>
  <c r="J274" i="1"/>
  <c r="J287" i="1"/>
  <c r="J296" i="1"/>
  <c r="J324" i="1"/>
  <c r="J332" i="1"/>
  <c r="J336" i="1"/>
  <c r="J338" i="1"/>
  <c r="J368" i="1"/>
  <c r="J513" i="1"/>
  <c r="J536" i="1"/>
  <c r="J553" i="1"/>
  <c r="J560" i="1"/>
  <c r="J580" i="1"/>
  <c r="J610" i="1"/>
  <c r="J628" i="1"/>
  <c r="J646" i="1"/>
  <c r="J660" i="1"/>
  <c r="J815" i="1"/>
  <c r="J852" i="1"/>
  <c r="J898" i="1"/>
  <c r="J947" i="1"/>
  <c r="J980" i="1"/>
  <c r="J982" i="1"/>
  <c r="J1003" i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/>
  <c r="H990" i="1"/>
  <c r="I990" i="1"/>
  <c r="H991" i="1"/>
  <c r="I991" i="1" s="1"/>
  <c r="H992" i="1"/>
  <c r="I992" i="1" s="1"/>
  <c r="H993" i="1"/>
  <c r="I993" i="1"/>
  <c r="H994" i="1"/>
  <c r="I994" i="1"/>
  <c r="H995" i="1"/>
  <c r="I995" i="1"/>
  <c r="H996" i="1"/>
  <c r="I996" i="1" s="1"/>
  <c r="H997" i="1"/>
  <c r="I997" i="1" s="1"/>
  <c r="H998" i="1"/>
  <c r="I998" i="1"/>
  <c r="H999" i="1"/>
  <c r="I999" i="1" s="1"/>
  <c r="I983" i="1"/>
  <c r="H983" i="1"/>
  <c r="I981" i="1"/>
  <c r="H981" i="1"/>
  <c r="H976" i="1" l="1"/>
  <c r="I976" i="1"/>
  <c r="H977" i="1"/>
  <c r="I977" i="1" s="1"/>
  <c r="H978" i="1"/>
  <c r="I978" i="1"/>
  <c r="H979" i="1"/>
  <c r="I979" i="1" s="1"/>
  <c r="I945" i="1" l="1"/>
  <c r="I946" i="1"/>
  <c r="H939" i="1" l="1"/>
  <c r="H932" i="1" l="1"/>
  <c r="H846" i="1"/>
  <c r="H847" i="1"/>
  <c r="H845" i="1"/>
  <c r="H843" i="1"/>
  <c r="H842" i="1"/>
  <c r="I817" i="1"/>
  <c r="H810" i="1"/>
  <c r="H811" i="1"/>
  <c r="H812" i="1"/>
  <c r="H809" i="1"/>
  <c r="H783" i="1"/>
  <c r="I783" i="1" s="1"/>
  <c r="H784" i="1"/>
  <c r="I784" i="1" s="1"/>
  <c r="H785" i="1"/>
  <c r="I785" i="1"/>
  <c r="H786" i="1"/>
  <c r="I786" i="1" s="1"/>
  <c r="H787" i="1"/>
  <c r="I787" i="1" s="1"/>
  <c r="H788" i="1"/>
  <c r="I788" i="1" s="1"/>
  <c r="H789" i="1"/>
  <c r="I789" i="1"/>
  <c r="H790" i="1"/>
  <c r="I790" i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/>
  <c r="H771" i="1"/>
  <c r="I771" i="1" s="1"/>
  <c r="H772" i="1"/>
  <c r="I772" i="1" s="1"/>
  <c r="H773" i="1"/>
  <c r="I773" i="1"/>
  <c r="H774" i="1"/>
  <c r="I774" i="1"/>
  <c r="H775" i="1"/>
  <c r="I775" i="1"/>
  <c r="H706" i="1"/>
  <c r="H666" i="1"/>
  <c r="I666" i="1" s="1"/>
  <c r="H667" i="1"/>
  <c r="I667" i="1" s="1"/>
  <c r="H668" i="1"/>
  <c r="I668" i="1" s="1"/>
  <c r="I662" i="1"/>
  <c r="H662" i="1"/>
  <c r="H648" i="1"/>
  <c r="I648" i="1" s="1"/>
  <c r="H649" i="1"/>
  <c r="I649" i="1" s="1"/>
  <c r="H650" i="1"/>
  <c r="I650" i="1"/>
  <c r="H651" i="1"/>
  <c r="I651" i="1" s="1"/>
  <c r="H652" i="1"/>
  <c r="I652" i="1" s="1"/>
  <c r="H653" i="1"/>
  <c r="I653" i="1" s="1"/>
  <c r="H654" i="1"/>
  <c r="I654" i="1"/>
  <c r="H655" i="1"/>
  <c r="I655" i="1" s="1"/>
  <c r="H656" i="1"/>
  <c r="I656" i="1" s="1"/>
  <c r="H657" i="1"/>
  <c r="I657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/>
  <c r="H622" i="1"/>
  <c r="I622" i="1" s="1"/>
  <c r="H623" i="1"/>
  <c r="I623" i="1" s="1"/>
  <c r="H624" i="1"/>
  <c r="I624" i="1" s="1"/>
  <c r="H625" i="1"/>
  <c r="I625" i="1"/>
  <c r="H626" i="1"/>
  <c r="I626" i="1" s="1"/>
  <c r="H627" i="1"/>
  <c r="I627" i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/>
  <c r="H592" i="1"/>
  <c r="I592" i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581" i="1"/>
  <c r="I581" i="1" s="1"/>
  <c r="I570" i="1"/>
  <c r="H570" i="1"/>
  <c r="I564" i="1"/>
  <c r="I565" i="1"/>
  <c r="I577" i="1"/>
  <c r="I578" i="1"/>
  <c r="H562" i="1"/>
  <c r="I562" i="1" s="1"/>
  <c r="H563" i="1"/>
  <c r="I563" i="1" s="1"/>
  <c r="H564" i="1"/>
  <c r="H565" i="1"/>
  <c r="H566" i="1"/>
  <c r="I566" i="1" s="1"/>
  <c r="H567" i="1"/>
  <c r="I567" i="1" s="1"/>
  <c r="H568" i="1"/>
  <c r="I568" i="1" s="1"/>
  <c r="H569" i="1"/>
  <c r="I569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H578" i="1"/>
  <c r="H579" i="1"/>
  <c r="I579" i="1" s="1"/>
  <c r="H561" i="1"/>
  <c r="H555" i="1"/>
  <c r="H556" i="1"/>
  <c r="H557" i="1"/>
  <c r="H558" i="1"/>
  <c r="H559" i="1"/>
  <c r="I554" i="1"/>
  <c r="H554" i="1"/>
  <c r="H551" i="1"/>
  <c r="H552" i="1"/>
  <c r="H550" i="1"/>
  <c r="H548" i="1"/>
  <c r="I548" i="1"/>
  <c r="H538" i="1"/>
  <c r="H539" i="1"/>
  <c r="H540" i="1"/>
  <c r="H541" i="1"/>
  <c r="H542" i="1"/>
  <c r="H543" i="1"/>
  <c r="H544" i="1"/>
  <c r="H545" i="1"/>
  <c r="H546" i="1"/>
  <c r="H547" i="1"/>
  <c r="H537" i="1"/>
  <c r="I537" i="1" s="1"/>
  <c r="H535" i="1"/>
  <c r="I511" i="1"/>
  <c r="I458" i="1"/>
  <c r="I457" i="1"/>
  <c r="I454" i="1"/>
  <c r="I451" i="1"/>
  <c r="I450" i="1"/>
  <c r="I439" i="1"/>
  <c r="H439" i="1"/>
  <c r="I437" i="1"/>
  <c r="I435" i="1"/>
  <c r="I434" i="1"/>
  <c r="I430" i="1"/>
  <c r="I429" i="1"/>
  <c r="I428" i="1"/>
  <c r="I425" i="1"/>
  <c r="H425" i="1"/>
  <c r="I424" i="1"/>
  <c r="H423" i="1"/>
  <c r="I418" i="1"/>
  <c r="I417" i="1"/>
  <c r="I416" i="1"/>
  <c r="H413" i="1"/>
  <c r="I412" i="1"/>
  <c r="I411" i="1"/>
  <c r="H409" i="1"/>
  <c r="I409" i="1"/>
  <c r="I408" i="1"/>
  <c r="H408" i="1"/>
  <c r="I407" i="1"/>
  <c r="H407" i="1"/>
  <c r="H365" i="1" l="1"/>
  <c r="H355" i="1"/>
  <c r="H351" i="1"/>
  <c r="H350" i="1"/>
  <c r="H349" i="1"/>
  <c r="H347" i="1"/>
  <c r="H344" i="1"/>
  <c r="H343" i="1"/>
  <c r="H342" i="1"/>
  <c r="H341" i="1"/>
  <c r="H340" i="1"/>
  <c r="H339" i="1"/>
  <c r="I229" i="1"/>
  <c r="H227" i="1"/>
  <c r="I227" i="1" s="1"/>
  <c r="I115" i="1"/>
  <c r="H115" i="1"/>
  <c r="I112" i="1"/>
  <c r="H112" i="1"/>
  <c r="I102" i="1"/>
  <c r="H102" i="1"/>
  <c r="H101" i="1"/>
  <c r="H97" i="1"/>
  <c r="H96" i="1"/>
  <c r="H94" i="1"/>
  <c r="H93" i="1"/>
  <c r="I88" i="1"/>
  <c r="H88" i="1"/>
  <c r="H86" i="1"/>
  <c r="H85" i="1"/>
  <c r="H82" i="1"/>
  <c r="H81" i="1"/>
  <c r="H76" i="1"/>
  <c r="H71" i="1"/>
  <c r="H70" i="1"/>
  <c r="I66" i="1"/>
  <c r="I67" i="1"/>
  <c r="I65" i="1"/>
  <c r="H66" i="1"/>
  <c r="H65" i="1"/>
  <c r="H63" i="1"/>
  <c r="H62" i="1"/>
  <c r="H55" i="1"/>
  <c r="H54" i="1"/>
  <c r="I53" i="1"/>
  <c r="I50" i="1"/>
  <c r="I49" i="1"/>
  <c r="I47" i="1"/>
  <c r="H46" i="1"/>
  <c r="H45" i="1"/>
  <c r="H44" i="1"/>
  <c r="H43" i="1"/>
  <c r="I42" i="1"/>
  <c r="I38" i="1"/>
  <c r="H30" i="1"/>
  <c r="H29" i="1"/>
  <c r="F304" i="1" l="1"/>
  <c r="F249" i="1" l="1"/>
  <c r="G249" i="1"/>
  <c r="H14" i="1" l="1"/>
  <c r="H289" i="1" l="1"/>
  <c r="H290" i="1"/>
  <c r="H291" i="1"/>
  <c r="H292" i="1"/>
  <c r="H293" i="1"/>
  <c r="H294" i="1"/>
  <c r="H295" i="1"/>
  <c r="H288" i="1"/>
  <c r="H278" i="1"/>
  <c r="H279" i="1"/>
  <c r="H280" i="1"/>
  <c r="H281" i="1"/>
  <c r="H282" i="1"/>
  <c r="H283" i="1"/>
  <c r="H284" i="1"/>
  <c r="H285" i="1"/>
  <c r="H286" i="1"/>
  <c r="H27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50" i="1"/>
  <c r="H251" i="1"/>
  <c r="H252" i="1"/>
  <c r="H253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8" i="1"/>
  <c r="H229" i="1"/>
  <c r="H230" i="1"/>
  <c r="H231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144" i="1"/>
  <c r="H137" i="1"/>
  <c r="H138" i="1"/>
  <c r="H139" i="1"/>
  <c r="H140" i="1"/>
  <c r="H141" i="1"/>
  <c r="H142" i="1"/>
  <c r="H136" i="1"/>
  <c r="H123" i="1"/>
  <c r="H124" i="1"/>
  <c r="H125" i="1"/>
  <c r="H126" i="1"/>
  <c r="H127" i="1"/>
  <c r="H128" i="1"/>
  <c r="H129" i="1"/>
  <c r="H130" i="1"/>
  <c r="H111" i="1"/>
  <c r="H116" i="1"/>
  <c r="H114" i="1"/>
  <c r="H233" i="1"/>
  <c r="H973" i="1" l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75" i="1"/>
  <c r="I975" i="1" s="1"/>
  <c r="H322" i="1" l="1"/>
  <c r="H321" i="1"/>
  <c r="C108" i="6" l="1"/>
  <c r="D108" i="6" s="1"/>
  <c r="H109" i="6" l="1"/>
  <c r="J109" i="6"/>
  <c r="I109" i="6"/>
  <c r="H106" i="1"/>
  <c r="I106" i="1" s="1"/>
  <c r="H105" i="1"/>
  <c r="I105" i="1" s="1"/>
  <c r="H104" i="1"/>
  <c r="I104" i="1" s="1"/>
  <c r="I192" i="1" l="1"/>
  <c r="H249" i="1" l="1"/>
  <c r="G311" i="1"/>
  <c r="F311" i="1"/>
  <c r="F297" i="1"/>
  <c r="G297" i="1"/>
  <c r="G304" i="1"/>
  <c r="I194" i="1" l="1"/>
  <c r="I810" i="1"/>
  <c r="G914" i="1" l="1"/>
  <c r="F914" i="1"/>
  <c r="G916" i="1"/>
  <c r="F916" i="1"/>
  <c r="G917" i="1"/>
  <c r="F917" i="1"/>
  <c r="G918" i="1"/>
  <c r="F918" i="1"/>
  <c r="G919" i="1"/>
  <c r="F919" i="1"/>
  <c r="G920" i="1"/>
  <c r="F920" i="1"/>
  <c r="G921" i="1"/>
  <c r="F921" i="1"/>
  <c r="G922" i="1"/>
  <c r="F922" i="1"/>
  <c r="G923" i="1"/>
  <c r="F923" i="1"/>
  <c r="G925" i="1"/>
  <c r="F925" i="1"/>
  <c r="G926" i="1"/>
  <c r="F926" i="1"/>
  <c r="F927" i="1"/>
  <c r="G927" i="1"/>
  <c r="G928" i="1"/>
  <c r="F928" i="1"/>
  <c r="G929" i="1"/>
  <c r="F929" i="1"/>
  <c r="G933" i="1"/>
  <c r="F933" i="1"/>
  <c r="G938" i="1"/>
  <c r="F938" i="1"/>
  <c r="G915" i="1"/>
  <c r="F915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924" i="1"/>
  <c r="G930" i="1"/>
  <c r="F924" i="1"/>
  <c r="F930" i="1"/>
  <c r="H908" i="1" l="1"/>
  <c r="H912" i="1"/>
  <c r="H910" i="1"/>
  <c r="H916" i="1"/>
  <c r="H936" i="1"/>
  <c r="H934" i="1"/>
  <c r="H927" i="1"/>
  <c r="H922" i="1"/>
  <c r="H929" i="1"/>
  <c r="H943" i="1"/>
  <c r="H942" i="1"/>
  <c r="H937" i="1"/>
  <c r="H935" i="1"/>
  <c r="H931" i="1"/>
  <c r="H928" i="1"/>
  <c r="H926" i="1"/>
  <c r="H901" i="1"/>
  <c r="H903" i="1"/>
  <c r="H905" i="1"/>
  <c r="H907" i="1"/>
  <c r="H909" i="1"/>
  <c r="H918" i="1"/>
  <c r="H919" i="1"/>
  <c r="H917" i="1"/>
  <c r="H915" i="1"/>
  <c r="H930" i="1"/>
  <c r="H925" i="1"/>
  <c r="H920" i="1"/>
  <c r="H904" i="1"/>
  <c r="H924" i="1"/>
  <c r="H933" i="1"/>
  <c r="H906" i="1"/>
  <c r="H900" i="1"/>
  <c r="H913" i="1"/>
  <c r="H940" i="1"/>
  <c r="I940" i="1" s="1"/>
  <c r="H938" i="1"/>
  <c r="H921" i="1"/>
  <c r="H914" i="1"/>
  <c r="H923" i="1"/>
  <c r="H941" i="1"/>
  <c r="I941" i="1" s="1"/>
  <c r="H911" i="1"/>
  <c r="H902" i="1"/>
  <c r="H380" i="1" l="1"/>
  <c r="I14" i="1" l="1"/>
  <c r="H1004" i="1" l="1"/>
  <c r="I1004" i="1" s="1"/>
  <c r="H818" i="1" l="1"/>
  <c r="I818" i="1" s="1"/>
  <c r="I780" i="1"/>
  <c r="I253" i="1"/>
  <c r="I252" i="1"/>
  <c r="I812" i="1"/>
  <c r="I811" i="1"/>
  <c r="I251" i="1"/>
  <c r="I250" i="1"/>
  <c r="H647" i="1"/>
  <c r="I248" i="1"/>
  <c r="I242" i="1"/>
  <c r="I240" i="1"/>
  <c r="I241" i="1"/>
  <c r="I238" i="1"/>
  <c r="I234" i="1"/>
  <c r="I809" i="1"/>
  <c r="I647" i="1" l="1"/>
  <c r="C91" i="6" l="1"/>
  <c r="D91" i="6" s="1"/>
  <c r="T92" i="6" l="1"/>
  <c r="U92" i="6"/>
  <c r="V92" i="6"/>
  <c r="I167" i="1"/>
  <c r="I168" i="1"/>
  <c r="I169" i="1"/>
  <c r="I170" i="1"/>
  <c r="I171" i="1"/>
  <c r="I172" i="1"/>
  <c r="I173" i="1"/>
  <c r="H362" i="1"/>
  <c r="I362" i="1" s="1"/>
  <c r="H363" i="1"/>
  <c r="I363" i="1" s="1"/>
  <c r="H364" i="1"/>
  <c r="I364" i="1" s="1"/>
  <c r="H361" i="1"/>
  <c r="I361" i="1" s="1"/>
  <c r="H21" i="1"/>
  <c r="I21" i="1" s="1"/>
  <c r="H22" i="1"/>
  <c r="I22" i="1" s="1"/>
  <c r="H23" i="1"/>
  <c r="I23" i="1" s="1"/>
  <c r="C106" i="6"/>
  <c r="D106" i="6" s="1"/>
  <c r="V107" i="6" s="1"/>
  <c r="H946" i="1"/>
  <c r="H945" i="1"/>
  <c r="I107" i="6" l="1"/>
  <c r="R107" i="6"/>
  <c r="H337" i="1"/>
  <c r="I337" i="1" s="1"/>
  <c r="C67" i="6" s="1"/>
  <c r="D67" i="6" s="1"/>
  <c r="I68" i="6" s="1"/>
  <c r="H335" i="1"/>
  <c r="I335" i="1" s="1"/>
  <c r="H334" i="1"/>
  <c r="I334" i="1" s="1"/>
  <c r="H333" i="1"/>
  <c r="I333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I190" i="1"/>
  <c r="I189" i="1"/>
  <c r="I188" i="1"/>
  <c r="I184" i="1"/>
  <c r="I181" i="1"/>
  <c r="I151" i="1"/>
  <c r="I150" i="1"/>
  <c r="I152" i="1"/>
  <c r="I161" i="1"/>
  <c r="I159" i="1"/>
  <c r="I162" i="1"/>
  <c r="I160" i="1"/>
  <c r="I154" i="1"/>
  <c r="I174" i="1"/>
  <c r="I175" i="1"/>
  <c r="I158" i="1"/>
  <c r="I157" i="1"/>
  <c r="I156" i="1"/>
  <c r="I155" i="1"/>
  <c r="I153" i="1"/>
  <c r="I149" i="1"/>
  <c r="I148" i="1"/>
  <c r="I147" i="1"/>
  <c r="I187" i="1"/>
  <c r="I186" i="1"/>
  <c r="I176" i="1"/>
  <c r="I177" i="1"/>
  <c r="I178" i="1"/>
  <c r="I179" i="1"/>
  <c r="I180" i="1"/>
  <c r="H366" i="1"/>
  <c r="I366" i="1" s="1"/>
  <c r="I365" i="1"/>
  <c r="H605" i="1"/>
  <c r="I605" i="1" s="1"/>
  <c r="H511" i="1"/>
  <c r="R68" i="6" l="1"/>
  <c r="C65" i="6"/>
  <c r="D65" i="6" s="1"/>
  <c r="C63" i="6"/>
  <c r="D63" i="6" s="1"/>
  <c r="I193" i="1"/>
  <c r="I191" i="1"/>
  <c r="I777" i="1"/>
  <c r="H357" i="1"/>
  <c r="I357" i="1" s="1"/>
  <c r="I359" i="1"/>
  <c r="H360" i="1"/>
  <c r="I360" i="1" s="1"/>
  <c r="H356" i="1"/>
  <c r="I356" i="1" s="1"/>
  <c r="H352" i="1"/>
  <c r="I352" i="1" s="1"/>
  <c r="I351" i="1"/>
  <c r="I350" i="1"/>
  <c r="H358" i="1"/>
  <c r="I358" i="1" s="1"/>
  <c r="H353" i="1"/>
  <c r="I353" i="1" s="1"/>
  <c r="H348" i="1"/>
  <c r="I348" i="1" s="1"/>
  <c r="I347" i="1"/>
  <c r="I355" i="1"/>
  <c r="H354" i="1"/>
  <c r="I354" i="1" s="1"/>
  <c r="I349" i="1"/>
  <c r="N64" i="6" l="1"/>
  <c r="H64" i="6"/>
  <c r="P64" i="6"/>
  <c r="M64" i="6"/>
  <c r="O64" i="6"/>
  <c r="I64" i="6"/>
  <c r="P66" i="6"/>
  <c r="N66" i="6"/>
  <c r="O66" i="6"/>
  <c r="I66" i="6"/>
  <c r="M66" i="6"/>
  <c r="H66" i="6"/>
  <c r="I346" i="1"/>
  <c r="I345" i="1"/>
  <c r="I344" i="1"/>
  <c r="I343" i="1"/>
  <c r="I342" i="1"/>
  <c r="I340" i="1"/>
  <c r="I341" i="1"/>
  <c r="I339" i="1"/>
  <c r="I733" i="1" l="1"/>
  <c r="H510" i="1" l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1" i="1"/>
  <c r="I481" i="1" s="1"/>
  <c r="H480" i="1"/>
  <c r="I480" i="1" s="1"/>
  <c r="I482" i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D470" i="1"/>
  <c r="D469" i="1"/>
  <c r="H470" i="1"/>
  <c r="H469" i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H457" i="1"/>
  <c r="H456" i="1"/>
  <c r="I456" i="1" s="1"/>
  <c r="H455" i="1"/>
  <c r="I455" i="1" s="1"/>
  <c r="H454" i="1"/>
  <c r="H453" i="1"/>
  <c r="I453" i="1" s="1"/>
  <c r="H452" i="1"/>
  <c r="I452" i="1" s="1"/>
  <c r="H451" i="1"/>
  <c r="H450" i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8" i="1"/>
  <c r="I438" i="1" s="1"/>
  <c r="H437" i="1"/>
  <c r="H436" i="1"/>
  <c r="I436" i="1" s="1"/>
  <c r="H435" i="1"/>
  <c r="H434" i="1"/>
  <c r="H433" i="1"/>
  <c r="I433" i="1" s="1"/>
  <c r="H432" i="1"/>
  <c r="I432" i="1" s="1"/>
  <c r="H431" i="1"/>
  <c r="I431" i="1" s="1"/>
  <c r="H430" i="1"/>
  <c r="H429" i="1"/>
  <c r="H428" i="1"/>
  <c r="H427" i="1"/>
  <c r="I427" i="1" s="1"/>
  <c r="H426" i="1"/>
  <c r="I426" i="1" s="1"/>
  <c r="H424" i="1"/>
  <c r="I423" i="1"/>
  <c r="H422" i="1"/>
  <c r="I422" i="1" s="1"/>
  <c r="H421" i="1"/>
  <c r="I421" i="1" s="1"/>
  <c r="H420" i="1"/>
  <c r="I420" i="1" s="1"/>
  <c r="H419" i="1"/>
  <c r="I419" i="1" s="1"/>
  <c r="H418" i="1"/>
  <c r="H417" i="1"/>
  <c r="H416" i="1"/>
  <c r="H415" i="1"/>
  <c r="I415" i="1" s="1"/>
  <c r="H414" i="1"/>
  <c r="I414" i="1" s="1"/>
  <c r="I413" i="1"/>
  <c r="H411" i="1"/>
  <c r="H412" i="1"/>
  <c r="H410" i="1"/>
  <c r="I410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I380" i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16" i="1"/>
  <c r="I16" i="1" s="1"/>
  <c r="H15" i="1"/>
  <c r="I15" i="1" s="1"/>
  <c r="I469" i="1" l="1"/>
  <c r="I470" i="1"/>
  <c r="I233" i="1"/>
  <c r="I235" i="1"/>
  <c r="C72" i="6" l="1"/>
  <c r="D72" i="6" s="1"/>
  <c r="M73" i="6" l="1"/>
  <c r="L73" i="6"/>
  <c r="J73" i="6"/>
  <c r="K73" i="6"/>
  <c r="H56" i="1"/>
  <c r="I56" i="1" s="1"/>
  <c r="I247" i="1" l="1"/>
  <c r="H107" i="1"/>
  <c r="I107" i="1" s="1"/>
  <c r="I29" i="1"/>
  <c r="I30" i="1"/>
  <c r="I268" i="1" l="1"/>
  <c r="I264" i="1"/>
  <c r="I284" i="1"/>
  <c r="I285" i="1"/>
  <c r="I286" i="1"/>
  <c r="I261" i="1"/>
  <c r="I246" i="1"/>
  <c r="I230" i="1"/>
  <c r="I130" i="1"/>
  <c r="I116" i="1" l="1"/>
  <c r="I740" i="1"/>
  <c r="H103" i="1"/>
  <c r="I103" i="1" s="1"/>
  <c r="I124" i="1"/>
  <c r="I129" i="1"/>
  <c r="I128" i="1"/>
  <c r="I127" i="1"/>
  <c r="I126" i="1"/>
  <c r="I125" i="1"/>
  <c r="I123" i="1"/>
  <c r="I550" i="1"/>
  <c r="I96" i="1"/>
  <c r="I97" i="1"/>
  <c r="I101" i="1"/>
  <c r="C33" i="6" l="1"/>
  <c r="D33" i="6" s="1"/>
  <c r="I754" i="1"/>
  <c r="M34" i="6" l="1"/>
  <c r="K34" i="6"/>
  <c r="L34" i="6"/>
  <c r="G34" i="6"/>
  <c r="H34" i="6"/>
  <c r="O34" i="6"/>
  <c r="N34" i="6"/>
  <c r="I236" i="1"/>
  <c r="I46" i="1"/>
  <c r="I54" i="1"/>
  <c r="I140" i="1" l="1"/>
  <c r="I138" i="1"/>
  <c r="I136" i="1"/>
  <c r="I137" i="1"/>
  <c r="I81" i="1"/>
  <c r="I71" i="1"/>
  <c r="I70" i="1"/>
  <c r="I221" i="1" l="1"/>
  <c r="I220" i="1"/>
  <c r="I231" i="1"/>
  <c r="I228" i="1"/>
  <c r="I215" i="1"/>
  <c r="I224" i="1"/>
  <c r="I225" i="1"/>
  <c r="I226" i="1"/>
  <c r="I207" i="1"/>
  <c r="I223" i="1"/>
  <c r="I222" i="1"/>
  <c r="I214" i="1"/>
  <c r="I218" i="1"/>
  <c r="I217" i="1"/>
  <c r="I216" i="1"/>
  <c r="I219" i="1"/>
  <c r="I213" i="1"/>
  <c r="I210" i="1"/>
  <c r="I212" i="1"/>
  <c r="I211" i="1"/>
  <c r="I209" i="1"/>
  <c r="H206" i="1"/>
  <c r="I206" i="1" s="1"/>
  <c r="I208" i="1"/>
  <c r="I555" i="1"/>
  <c r="I556" i="1" l="1"/>
  <c r="I94" i="1"/>
  <c r="I82" i="1"/>
  <c r="C19" i="6"/>
  <c r="D19" i="6" s="1"/>
  <c r="H42" i="1"/>
  <c r="I45" i="1"/>
  <c r="I44" i="1"/>
  <c r="I43" i="1"/>
  <c r="I237" i="1"/>
  <c r="I245" i="1"/>
  <c r="I244" i="1"/>
  <c r="I552" i="1"/>
  <c r="I551" i="1"/>
  <c r="F20" i="6" l="1"/>
  <c r="M20" i="6"/>
  <c r="G20" i="6"/>
  <c r="L20" i="6"/>
  <c r="J549" i="1"/>
  <c r="C79" i="6" s="1"/>
  <c r="D79" i="6" s="1"/>
  <c r="T80" i="6" s="1"/>
  <c r="H608" i="1"/>
  <c r="I608" i="1" s="1"/>
  <c r="I609" i="1"/>
  <c r="I603" i="1"/>
  <c r="H611" i="1"/>
  <c r="I611" i="1" s="1"/>
  <c r="I260" i="1"/>
  <c r="C87" i="6" l="1"/>
  <c r="D87" i="6" s="1"/>
  <c r="I561" i="1"/>
  <c r="I545" i="1"/>
  <c r="I544" i="1"/>
  <c r="I543" i="1"/>
  <c r="I546" i="1"/>
  <c r="I542" i="1"/>
  <c r="I547" i="1"/>
  <c r="I538" i="1"/>
  <c r="I520" i="1"/>
  <c r="I521" i="1"/>
  <c r="I522" i="1"/>
  <c r="I523" i="1"/>
  <c r="I534" i="1"/>
  <c r="I533" i="1"/>
  <c r="H517" i="1"/>
  <c r="I517" i="1" s="1"/>
  <c r="H525" i="1"/>
  <c r="I525" i="1" s="1"/>
  <c r="H515" i="1"/>
  <c r="I515" i="1" s="1"/>
  <c r="H519" i="1"/>
  <c r="I519" i="1" s="1"/>
  <c r="H518" i="1"/>
  <c r="I518" i="1" s="1"/>
  <c r="U88" i="6" l="1"/>
  <c r="T88" i="6"/>
  <c r="S88" i="6"/>
  <c r="I273" i="1"/>
  <c r="I272" i="1"/>
  <c r="I269" i="1"/>
  <c r="I267" i="1"/>
  <c r="I266" i="1"/>
  <c r="I265" i="1"/>
  <c r="I263" i="1"/>
  <c r="I262" i="1"/>
  <c r="I259" i="1"/>
  <c r="I258" i="1"/>
  <c r="I257" i="1"/>
  <c r="I256" i="1"/>
  <c r="H255" i="1"/>
  <c r="I255" i="1" s="1"/>
  <c r="I275" i="1"/>
  <c r="C55" i="6" l="1"/>
  <c r="D55" i="6" s="1"/>
  <c r="I292" i="1"/>
  <c r="I291" i="1"/>
  <c r="I290" i="1"/>
  <c r="I289" i="1"/>
  <c r="I288" i="1"/>
  <c r="I293" i="1"/>
  <c r="I700" i="1"/>
  <c r="I706" i="1"/>
  <c r="I842" i="1"/>
  <c r="I843" i="1"/>
  <c r="I845" i="1"/>
  <c r="I846" i="1"/>
  <c r="O56" i="6" l="1"/>
  <c r="I56" i="6"/>
  <c r="G56" i="6"/>
  <c r="H56" i="6"/>
  <c r="P56" i="6"/>
  <c r="Q56" i="6"/>
  <c r="L56" i="6"/>
  <c r="M56" i="6"/>
  <c r="N56" i="6"/>
  <c r="I282" i="1"/>
  <c r="H69" i="1" l="1"/>
  <c r="I69" i="1" s="1"/>
  <c r="H132" i="1"/>
  <c r="I132" i="1" s="1"/>
  <c r="C43" i="6" s="1"/>
  <c r="D43" i="6" s="1"/>
  <c r="H122" i="1"/>
  <c r="I122" i="1" s="1"/>
  <c r="H121" i="1"/>
  <c r="I121" i="1" s="1"/>
  <c r="H120" i="1"/>
  <c r="I120" i="1" s="1"/>
  <c r="H118" i="1"/>
  <c r="I118" i="1" s="1"/>
  <c r="C39" i="6" s="1"/>
  <c r="D39" i="6" s="1"/>
  <c r="I76" i="1"/>
  <c r="I111" i="1"/>
  <c r="I114" i="1"/>
  <c r="H113" i="1"/>
  <c r="I113" i="1" s="1"/>
  <c r="H109" i="1"/>
  <c r="I109" i="1" s="1"/>
  <c r="J108" i="1" s="1"/>
  <c r="C35" i="6" s="1"/>
  <c r="D35" i="6" s="1"/>
  <c r="H75" i="1"/>
  <c r="I75" i="1" s="1"/>
  <c r="I93" i="1"/>
  <c r="C29" i="6" s="1"/>
  <c r="D29" i="6" s="1"/>
  <c r="H91" i="1"/>
  <c r="I91" i="1" s="1"/>
  <c r="C27" i="6" s="1"/>
  <c r="D27" i="6" s="1"/>
  <c r="H87" i="1"/>
  <c r="I87" i="1" s="1"/>
  <c r="I86" i="1"/>
  <c r="I85" i="1"/>
  <c r="H84" i="1"/>
  <c r="I84" i="1" s="1"/>
  <c r="H89" i="1"/>
  <c r="I89" i="1" s="1"/>
  <c r="H79" i="1"/>
  <c r="I79" i="1" s="1"/>
  <c r="H78" i="1"/>
  <c r="I78" i="1" s="1"/>
  <c r="H80" i="1"/>
  <c r="I80" i="1" s="1"/>
  <c r="H74" i="1"/>
  <c r="I74" i="1" s="1"/>
  <c r="H73" i="1"/>
  <c r="I73" i="1" s="1"/>
  <c r="I62" i="1"/>
  <c r="I63" i="1"/>
  <c r="C104" i="6" l="1"/>
  <c r="D104" i="6" s="1"/>
  <c r="U105" i="6" s="1"/>
  <c r="Q30" i="6"/>
  <c r="M30" i="6"/>
  <c r="G30" i="6"/>
  <c r="P30" i="6"/>
  <c r="L30" i="6"/>
  <c r="K30" i="6"/>
  <c r="O30" i="6"/>
  <c r="R30" i="6"/>
  <c r="N30" i="6"/>
  <c r="H30" i="6"/>
  <c r="I30" i="6"/>
  <c r="K40" i="6"/>
  <c r="O40" i="6"/>
  <c r="N40" i="6"/>
  <c r="L40" i="6"/>
  <c r="G40" i="6"/>
  <c r="H40" i="6"/>
  <c r="M40" i="6"/>
  <c r="H44" i="6"/>
  <c r="M44" i="6"/>
  <c r="G44" i="6"/>
  <c r="O44" i="6"/>
  <c r="N44" i="6"/>
  <c r="H36" i="6"/>
  <c r="L36" i="6"/>
  <c r="O36" i="6"/>
  <c r="M36" i="6"/>
  <c r="N36" i="6"/>
  <c r="G36" i="6"/>
  <c r="K36" i="6"/>
  <c r="R28" i="6"/>
  <c r="N28" i="6"/>
  <c r="G28" i="6"/>
  <c r="L28" i="6"/>
  <c r="Q28" i="6"/>
  <c r="M28" i="6"/>
  <c r="K28" i="6"/>
  <c r="P28" i="6"/>
  <c r="O28" i="6"/>
  <c r="I28" i="6"/>
  <c r="H28" i="6"/>
  <c r="C41" i="6"/>
  <c r="D41" i="6" s="1"/>
  <c r="C17" i="6"/>
  <c r="C25" i="6"/>
  <c r="C37" i="6"/>
  <c r="D37" i="6" s="1"/>
  <c r="H31" i="1"/>
  <c r="I31" i="1" s="1"/>
  <c r="H37" i="1"/>
  <c r="I37" i="1" s="1"/>
  <c r="H854" i="1"/>
  <c r="I854" i="1" s="1"/>
  <c r="H855" i="1"/>
  <c r="I855" i="1" s="1"/>
  <c r="H857" i="1"/>
  <c r="I857" i="1" s="1"/>
  <c r="H859" i="1"/>
  <c r="I859" i="1" s="1"/>
  <c r="H860" i="1"/>
  <c r="I860" i="1" s="1"/>
  <c r="H861" i="1"/>
  <c r="I861" i="1" s="1"/>
  <c r="H862" i="1"/>
  <c r="I862" i="1" s="1"/>
  <c r="H864" i="1"/>
  <c r="I864" i="1" s="1"/>
  <c r="H865" i="1"/>
  <c r="I865" i="1" s="1"/>
  <c r="H867" i="1"/>
  <c r="I867" i="1" s="1"/>
  <c r="H868" i="1"/>
  <c r="I868" i="1" s="1"/>
  <c r="H870" i="1"/>
  <c r="I870" i="1" s="1"/>
  <c r="H871" i="1"/>
  <c r="I871" i="1" s="1"/>
  <c r="H872" i="1"/>
  <c r="I872" i="1" s="1"/>
  <c r="H873" i="1"/>
  <c r="I873" i="1" s="1"/>
  <c r="H874" i="1"/>
  <c r="I874" i="1" s="1"/>
  <c r="H876" i="1"/>
  <c r="I876" i="1" s="1"/>
  <c r="H878" i="1"/>
  <c r="I878" i="1" s="1"/>
  <c r="H879" i="1"/>
  <c r="I879" i="1" s="1"/>
  <c r="H881" i="1"/>
  <c r="I881" i="1" s="1"/>
  <c r="H883" i="1"/>
  <c r="I883" i="1" s="1"/>
  <c r="H884" i="1"/>
  <c r="I884" i="1" s="1"/>
  <c r="H886" i="1"/>
  <c r="I886" i="1" s="1"/>
  <c r="H888" i="1"/>
  <c r="I888" i="1" s="1"/>
  <c r="H889" i="1"/>
  <c r="I889" i="1" s="1"/>
  <c r="H891" i="1"/>
  <c r="I891" i="1" s="1"/>
  <c r="H892" i="1"/>
  <c r="I892" i="1" s="1"/>
  <c r="H893" i="1"/>
  <c r="I893" i="1" s="1"/>
  <c r="H894" i="1"/>
  <c r="I894" i="1" s="1"/>
  <c r="H895" i="1"/>
  <c r="I895" i="1" s="1"/>
  <c r="H897" i="1"/>
  <c r="I897" i="1" s="1"/>
  <c r="H665" i="1"/>
  <c r="I665" i="1" s="1"/>
  <c r="H670" i="1"/>
  <c r="I670" i="1" s="1"/>
  <c r="H671" i="1"/>
  <c r="I671" i="1" s="1"/>
  <c r="H672" i="1"/>
  <c r="I672" i="1" s="1"/>
  <c r="H673" i="1"/>
  <c r="I673" i="1" s="1"/>
  <c r="H674" i="1"/>
  <c r="I674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3" i="1"/>
  <c r="I693" i="1" s="1"/>
  <c r="H694" i="1"/>
  <c r="I694" i="1" s="1"/>
  <c r="H696" i="1"/>
  <c r="I696" i="1" s="1"/>
  <c r="H697" i="1"/>
  <c r="I697" i="1" s="1"/>
  <c r="H698" i="1"/>
  <c r="I698" i="1" s="1"/>
  <c r="H702" i="1"/>
  <c r="I702" i="1" s="1"/>
  <c r="H703" i="1"/>
  <c r="I703" i="1" s="1"/>
  <c r="H704" i="1"/>
  <c r="I704" i="1" s="1"/>
  <c r="H705" i="1"/>
  <c r="I705" i="1" s="1"/>
  <c r="H708" i="1"/>
  <c r="I708" i="1" s="1"/>
  <c r="H710" i="1"/>
  <c r="I710" i="1" s="1"/>
  <c r="H711" i="1"/>
  <c r="I711" i="1" s="1"/>
  <c r="H712" i="1"/>
  <c r="I712" i="1" s="1"/>
  <c r="H713" i="1"/>
  <c r="I713" i="1" s="1"/>
  <c r="H714" i="1"/>
  <c r="I714" i="1" s="1"/>
  <c r="H716" i="1"/>
  <c r="I716" i="1" s="1"/>
  <c r="H718" i="1"/>
  <c r="I718" i="1" s="1"/>
  <c r="H720" i="1"/>
  <c r="I720" i="1" s="1"/>
  <c r="H721" i="1"/>
  <c r="I721" i="1" s="1"/>
  <c r="H722" i="1"/>
  <c r="I722" i="1" s="1"/>
  <c r="H724" i="1"/>
  <c r="I724" i="1" s="1"/>
  <c r="H725" i="1"/>
  <c r="I725" i="1" s="1"/>
  <c r="H726" i="1"/>
  <c r="I726" i="1" s="1"/>
  <c r="H727" i="1"/>
  <c r="I727" i="1" s="1"/>
  <c r="H728" i="1"/>
  <c r="I728" i="1" s="1"/>
  <c r="H730" i="1"/>
  <c r="I730" i="1" s="1"/>
  <c r="H731" i="1"/>
  <c r="I731" i="1" s="1"/>
  <c r="H732" i="1"/>
  <c r="I732" i="1" s="1"/>
  <c r="H735" i="1"/>
  <c r="I735" i="1" s="1"/>
  <c r="H736" i="1"/>
  <c r="I736" i="1" s="1"/>
  <c r="H738" i="1"/>
  <c r="I738" i="1" s="1"/>
  <c r="H739" i="1"/>
  <c r="I739" i="1" s="1"/>
  <c r="H741" i="1"/>
  <c r="I741" i="1" s="1"/>
  <c r="H743" i="1"/>
  <c r="I743" i="1" s="1"/>
  <c r="H744" i="1"/>
  <c r="I744" i="1" s="1"/>
  <c r="H746" i="1"/>
  <c r="I746" i="1" s="1"/>
  <c r="H747" i="1"/>
  <c r="I747" i="1" s="1"/>
  <c r="H749" i="1"/>
  <c r="I749" i="1" s="1"/>
  <c r="H750" i="1"/>
  <c r="I750" i="1" s="1"/>
  <c r="H752" i="1"/>
  <c r="I752" i="1" s="1"/>
  <c r="H753" i="1"/>
  <c r="I753" i="1" s="1"/>
  <c r="H755" i="1"/>
  <c r="I755" i="1" s="1"/>
  <c r="H757" i="1"/>
  <c r="I757" i="1" s="1"/>
  <c r="H758" i="1"/>
  <c r="I758" i="1" s="1"/>
  <c r="H759" i="1"/>
  <c r="I759" i="1" s="1"/>
  <c r="H760" i="1"/>
  <c r="I760" i="1" s="1"/>
  <c r="H761" i="1"/>
  <c r="I761" i="1" s="1"/>
  <c r="H763" i="1"/>
  <c r="I763" i="1" s="1"/>
  <c r="H764" i="1"/>
  <c r="I764" i="1" s="1"/>
  <c r="H766" i="1"/>
  <c r="I766" i="1" s="1"/>
  <c r="H767" i="1"/>
  <c r="I767" i="1" s="1"/>
  <c r="H768" i="1"/>
  <c r="I768" i="1" s="1"/>
  <c r="H770" i="1"/>
  <c r="I770" i="1" s="1"/>
  <c r="H778" i="1"/>
  <c r="I778" i="1" s="1"/>
  <c r="H782" i="1"/>
  <c r="I782" i="1" s="1"/>
  <c r="H799" i="1"/>
  <c r="I799" i="1" s="1"/>
  <c r="H800" i="1"/>
  <c r="I800" i="1" s="1"/>
  <c r="H801" i="1"/>
  <c r="I801" i="1" s="1"/>
  <c r="H803" i="1"/>
  <c r="I803" i="1" s="1"/>
  <c r="H805" i="1"/>
  <c r="I805" i="1" s="1"/>
  <c r="H806" i="1"/>
  <c r="I806" i="1" s="1"/>
  <c r="H807" i="1"/>
  <c r="I807" i="1" s="1"/>
  <c r="H814" i="1"/>
  <c r="I814" i="1" s="1"/>
  <c r="H663" i="1"/>
  <c r="I663" i="1" s="1"/>
  <c r="H817" i="1"/>
  <c r="H820" i="1"/>
  <c r="I820" i="1" s="1"/>
  <c r="H822" i="1"/>
  <c r="I822" i="1" s="1"/>
  <c r="H824" i="1"/>
  <c r="I824" i="1" s="1"/>
  <c r="H825" i="1"/>
  <c r="I825" i="1" s="1"/>
  <c r="H827" i="1"/>
  <c r="I827" i="1" s="1"/>
  <c r="H829" i="1"/>
  <c r="I829" i="1" s="1"/>
  <c r="H830" i="1"/>
  <c r="I830" i="1" s="1"/>
  <c r="H831" i="1"/>
  <c r="I831" i="1" s="1"/>
  <c r="H833" i="1"/>
  <c r="I833" i="1" s="1"/>
  <c r="H835" i="1"/>
  <c r="I835" i="1" s="1"/>
  <c r="H837" i="1"/>
  <c r="I837" i="1" s="1"/>
  <c r="H838" i="1"/>
  <c r="I838" i="1" s="1"/>
  <c r="H839" i="1"/>
  <c r="I839" i="1" s="1"/>
  <c r="H840" i="1"/>
  <c r="I840" i="1" s="1"/>
  <c r="I847" i="1"/>
  <c r="H849" i="1"/>
  <c r="I849" i="1" s="1"/>
  <c r="H851" i="1"/>
  <c r="I851" i="1" s="1"/>
  <c r="R105" i="6" l="1"/>
  <c r="H105" i="6"/>
  <c r="Q105" i="6"/>
  <c r="P105" i="6"/>
  <c r="I105" i="6"/>
  <c r="O38" i="6"/>
  <c r="G38" i="6"/>
  <c r="L38" i="6"/>
  <c r="K38" i="6"/>
  <c r="N38" i="6"/>
  <c r="H38" i="6"/>
  <c r="M38" i="6"/>
  <c r="O42" i="6"/>
  <c r="M42" i="6"/>
  <c r="K42" i="6"/>
  <c r="N42" i="6"/>
  <c r="L42" i="6"/>
  <c r="H42" i="6"/>
  <c r="G42" i="6"/>
  <c r="C23" i="6"/>
  <c r="D23" i="6" s="1"/>
  <c r="D25" i="6"/>
  <c r="D17" i="6"/>
  <c r="C96" i="6"/>
  <c r="D96" i="6" s="1"/>
  <c r="C100" i="6"/>
  <c r="D100" i="6" s="1"/>
  <c r="I17" i="1"/>
  <c r="I18" i="1"/>
  <c r="H19" i="1"/>
  <c r="I19" i="1" s="1"/>
  <c r="I20" i="1"/>
  <c r="H25" i="1"/>
  <c r="I25" i="1" s="1"/>
  <c r="H26" i="1"/>
  <c r="I26" i="1" s="1"/>
  <c r="H27" i="1"/>
  <c r="I27" i="1" s="1"/>
  <c r="H28" i="1"/>
  <c r="I28" i="1" s="1"/>
  <c r="H32" i="1"/>
  <c r="I32" i="1" s="1"/>
  <c r="H34" i="1"/>
  <c r="I34" i="1" s="1"/>
  <c r="H35" i="1"/>
  <c r="I35" i="1" s="1"/>
  <c r="H36" i="1"/>
  <c r="I36" i="1" s="1"/>
  <c r="H38" i="1"/>
  <c r="H39" i="1"/>
  <c r="I39" i="1" s="1"/>
  <c r="H41" i="1"/>
  <c r="I41" i="1" s="1"/>
  <c r="H47" i="1"/>
  <c r="H48" i="1"/>
  <c r="I48" i="1" s="1"/>
  <c r="H49" i="1"/>
  <c r="H50" i="1"/>
  <c r="H51" i="1"/>
  <c r="I51" i="1" s="1"/>
  <c r="H52" i="1"/>
  <c r="I52" i="1" s="1"/>
  <c r="H53" i="1"/>
  <c r="I55" i="1"/>
  <c r="H57" i="1"/>
  <c r="I57" i="1" s="1"/>
  <c r="H58" i="1"/>
  <c r="I58" i="1" s="1"/>
  <c r="H59" i="1"/>
  <c r="I59" i="1" s="1"/>
  <c r="H60" i="1"/>
  <c r="I60" i="1" s="1"/>
  <c r="H72" i="1"/>
  <c r="I72" i="1" s="1"/>
  <c r="C21" i="6" s="1"/>
  <c r="D21" i="6" s="1"/>
  <c r="H98" i="1"/>
  <c r="I98" i="1" s="1"/>
  <c r="H99" i="1"/>
  <c r="I99" i="1" s="1"/>
  <c r="H134" i="1"/>
  <c r="I134" i="1" s="1"/>
  <c r="C45" i="6" s="1"/>
  <c r="D45" i="6" s="1"/>
  <c r="I139" i="1"/>
  <c r="I141" i="1"/>
  <c r="I142" i="1"/>
  <c r="I144" i="1"/>
  <c r="I145" i="1"/>
  <c r="I146" i="1"/>
  <c r="I163" i="1"/>
  <c r="I164" i="1"/>
  <c r="I165" i="1"/>
  <c r="I166" i="1"/>
  <c r="I182" i="1"/>
  <c r="I183" i="1"/>
  <c r="I185" i="1"/>
  <c r="I195" i="1"/>
  <c r="I196" i="1"/>
  <c r="I197" i="1"/>
  <c r="I198" i="1"/>
  <c r="I199" i="1"/>
  <c r="I200" i="1"/>
  <c r="I201" i="1"/>
  <c r="I202" i="1"/>
  <c r="I203" i="1"/>
  <c r="I204" i="1"/>
  <c r="C51" i="6"/>
  <c r="D51" i="6" s="1"/>
  <c r="I239" i="1"/>
  <c r="I243" i="1"/>
  <c r="H276" i="1"/>
  <c r="I276" i="1" s="1"/>
  <c r="H277" i="1"/>
  <c r="I277" i="1" s="1"/>
  <c r="I278" i="1"/>
  <c r="I279" i="1"/>
  <c r="I280" i="1"/>
  <c r="I281" i="1"/>
  <c r="I283" i="1"/>
  <c r="I294" i="1"/>
  <c r="I295" i="1"/>
  <c r="H318" i="1"/>
  <c r="I318" i="1" s="1"/>
  <c r="H319" i="1"/>
  <c r="I319" i="1" s="1"/>
  <c r="H320" i="1"/>
  <c r="I320" i="1" s="1"/>
  <c r="I321" i="1"/>
  <c r="I322" i="1"/>
  <c r="H323" i="1"/>
  <c r="I323" i="1" s="1"/>
  <c r="H367" i="1"/>
  <c r="I367" i="1" s="1"/>
  <c r="C70" i="6" s="1"/>
  <c r="D70" i="6" s="1"/>
  <c r="H514" i="1"/>
  <c r="I514" i="1" s="1"/>
  <c r="H516" i="1"/>
  <c r="I516" i="1" s="1"/>
  <c r="H524" i="1"/>
  <c r="I524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I535" i="1"/>
  <c r="I539" i="1"/>
  <c r="I540" i="1"/>
  <c r="I541" i="1"/>
  <c r="I557" i="1"/>
  <c r="I558" i="1"/>
  <c r="I559" i="1"/>
  <c r="H604" i="1"/>
  <c r="I604" i="1" s="1"/>
  <c r="H606" i="1"/>
  <c r="I606" i="1" s="1"/>
  <c r="H607" i="1"/>
  <c r="I607" i="1" s="1"/>
  <c r="H629" i="1"/>
  <c r="I629" i="1" s="1"/>
  <c r="H659" i="1"/>
  <c r="I659" i="1" s="1"/>
  <c r="J658" i="1" s="1"/>
  <c r="C93" i="6" s="1"/>
  <c r="D93" i="6" s="1"/>
  <c r="V94" i="6" s="1"/>
  <c r="H661" i="1"/>
  <c r="C98" i="6"/>
  <c r="D98" i="6" s="1"/>
  <c r="Q18" i="6" l="1"/>
  <c r="O18" i="6"/>
  <c r="M18" i="6"/>
  <c r="K18" i="6"/>
  <c r="I18" i="6"/>
  <c r="G18" i="6"/>
  <c r="E18" i="6"/>
  <c r="R18" i="6"/>
  <c r="P18" i="6"/>
  <c r="N18" i="6"/>
  <c r="L18" i="6"/>
  <c r="J18" i="6"/>
  <c r="H18" i="6"/>
  <c r="F18" i="6"/>
  <c r="Q101" i="6"/>
  <c r="O101" i="6"/>
  <c r="P101" i="6"/>
  <c r="R101" i="6"/>
  <c r="P22" i="6"/>
  <c r="K22" i="6"/>
  <c r="H22" i="6"/>
  <c r="Q22" i="6"/>
  <c r="L22" i="6"/>
  <c r="G22" i="6"/>
  <c r="M22" i="6"/>
  <c r="I22" i="6"/>
  <c r="O22" i="6"/>
  <c r="J22" i="6"/>
  <c r="N22" i="6"/>
  <c r="R26" i="6"/>
  <c r="I26" i="6"/>
  <c r="N26" i="6"/>
  <c r="L26" i="6"/>
  <c r="P26" i="6"/>
  <c r="H26" i="6"/>
  <c r="O26" i="6"/>
  <c r="K26" i="6"/>
  <c r="M26" i="6"/>
  <c r="Q26" i="6"/>
  <c r="G26" i="6"/>
  <c r="I52" i="6"/>
  <c r="G52" i="6"/>
  <c r="H52" i="6"/>
  <c r="N52" i="6"/>
  <c r="O52" i="6"/>
  <c r="P52" i="6"/>
  <c r="J46" i="6"/>
  <c r="G46" i="6"/>
  <c r="L46" i="6"/>
  <c r="K46" i="6"/>
  <c r="J97" i="6"/>
  <c r="G97" i="6"/>
  <c r="H97" i="6"/>
  <c r="K97" i="6"/>
  <c r="I97" i="6"/>
  <c r="H24" i="6"/>
  <c r="P24" i="6"/>
  <c r="L24" i="6"/>
  <c r="G24" i="6"/>
  <c r="O24" i="6"/>
  <c r="I24" i="6"/>
  <c r="R24" i="6"/>
  <c r="N24" i="6"/>
  <c r="K24" i="6"/>
  <c r="Q24" i="6"/>
  <c r="M24" i="6"/>
  <c r="H99" i="6"/>
  <c r="G99" i="6"/>
  <c r="L71" i="6"/>
  <c r="M71" i="6"/>
  <c r="G71" i="6"/>
  <c r="H71" i="6"/>
  <c r="N71" i="6"/>
  <c r="C83" i="6"/>
  <c r="D83" i="6" s="1"/>
  <c r="C85" i="6"/>
  <c r="D85" i="6" s="1"/>
  <c r="C89" i="6"/>
  <c r="D89" i="6" s="1"/>
  <c r="C31" i="6"/>
  <c r="D31" i="6" s="1"/>
  <c r="C77" i="6"/>
  <c r="D77" i="6" s="1"/>
  <c r="C75" i="6"/>
  <c r="D75" i="6" s="1"/>
  <c r="R76" i="6" s="1"/>
  <c r="C59" i="6"/>
  <c r="D59" i="6" s="1"/>
  <c r="C53" i="6"/>
  <c r="D53" i="6" s="1"/>
  <c r="C47" i="6"/>
  <c r="D47" i="6" s="1"/>
  <c r="C13" i="6"/>
  <c r="D13" i="6" s="1"/>
  <c r="C57" i="6"/>
  <c r="D57" i="6" s="1"/>
  <c r="C49" i="6"/>
  <c r="D49" i="6" s="1"/>
  <c r="C15" i="6"/>
  <c r="D15" i="6" s="1"/>
  <c r="C11" i="6"/>
  <c r="D11" i="6" s="1"/>
  <c r="C9" i="6"/>
  <c r="C81" i="6"/>
  <c r="D81" i="6" s="1"/>
  <c r="R78" i="6" l="1"/>
  <c r="S78" i="6"/>
  <c r="C61" i="6"/>
  <c r="D61" i="6" s="1"/>
  <c r="L62" i="6" s="1"/>
  <c r="Q58" i="6"/>
  <c r="O58" i="6"/>
  <c r="G58" i="6"/>
  <c r="M58" i="6"/>
  <c r="I58" i="6"/>
  <c r="N58" i="6"/>
  <c r="P58" i="6"/>
  <c r="H58" i="6"/>
  <c r="L58" i="6"/>
  <c r="Q54" i="6"/>
  <c r="N54" i="6"/>
  <c r="O54" i="6"/>
  <c r="P54" i="6"/>
  <c r="R54" i="6"/>
  <c r="H54" i="6"/>
  <c r="I54" i="6"/>
  <c r="G32" i="6"/>
  <c r="N32" i="6"/>
  <c r="O32" i="6"/>
  <c r="H32" i="6"/>
  <c r="P32" i="6"/>
  <c r="L14" i="6"/>
  <c r="K14" i="6"/>
  <c r="F14" i="6"/>
  <c r="E14" i="6"/>
  <c r="J14" i="6"/>
  <c r="Q60" i="6"/>
  <c r="P60" i="6"/>
  <c r="H60" i="6"/>
  <c r="G60" i="6"/>
  <c r="M60" i="6"/>
  <c r="L60" i="6"/>
  <c r="O60" i="6"/>
  <c r="I60" i="6"/>
  <c r="N60" i="6"/>
  <c r="T90" i="6"/>
  <c r="S90" i="6"/>
  <c r="U90" i="6"/>
  <c r="L16" i="6"/>
  <c r="K16" i="6"/>
  <c r="E16" i="6"/>
  <c r="F16" i="6"/>
  <c r="J16" i="6"/>
  <c r="O48" i="6"/>
  <c r="P48" i="6"/>
  <c r="Q48" i="6"/>
  <c r="H48" i="6"/>
  <c r="I48" i="6"/>
  <c r="U86" i="6"/>
  <c r="T86" i="6"/>
  <c r="S86" i="6"/>
  <c r="V12" i="6"/>
  <c r="V116" i="6" s="1"/>
  <c r="P12" i="6"/>
  <c r="H12" i="6"/>
  <c r="Q12" i="6"/>
  <c r="T12" i="6"/>
  <c r="I12" i="6"/>
  <c r="U12" i="6"/>
  <c r="J12" i="6"/>
  <c r="G12" i="6"/>
  <c r="N12" i="6"/>
  <c r="E12" i="6"/>
  <c r="O12" i="6"/>
  <c r="S12" i="6"/>
  <c r="K12" i="6"/>
  <c r="F12" i="6"/>
  <c r="R12" i="6"/>
  <c r="M12" i="6"/>
  <c r="L12" i="6"/>
  <c r="U82" i="6"/>
  <c r="T82" i="6"/>
  <c r="Q50" i="6"/>
  <c r="N50" i="6"/>
  <c r="O50" i="6"/>
  <c r="P50" i="6"/>
  <c r="G50" i="6"/>
  <c r="R50" i="6"/>
  <c r="M50" i="6"/>
  <c r="H50" i="6"/>
  <c r="I50" i="6"/>
  <c r="L50" i="6"/>
  <c r="T84" i="6"/>
  <c r="S84" i="6"/>
  <c r="U84" i="6"/>
  <c r="D9" i="6"/>
  <c r="F116" i="6" l="1"/>
  <c r="J116" i="6"/>
  <c r="K116" i="6"/>
  <c r="L116" i="6"/>
  <c r="S116" i="6"/>
  <c r="R116" i="6"/>
  <c r="O62" i="6"/>
  <c r="U116" i="6"/>
  <c r="T116" i="6"/>
  <c r="Q62" i="6"/>
  <c r="I62" i="6"/>
  <c r="M62" i="6"/>
  <c r="M116" i="6" s="1"/>
  <c r="H62" i="6"/>
  <c r="P62" i="6"/>
  <c r="G62" i="6"/>
  <c r="N62" i="6"/>
  <c r="N116" i="6" s="1"/>
  <c r="E10" i="6" l="1"/>
  <c r="E116" i="6" s="1"/>
  <c r="F944" i="1" l="1"/>
  <c r="G944" i="1"/>
  <c r="H944" i="1" s="1"/>
  <c r="F899" i="1"/>
  <c r="C102" i="6"/>
  <c r="D102" i="6" s="1"/>
  <c r="J1000" i="1"/>
  <c r="G899" i="1"/>
  <c r="H899" i="1"/>
  <c r="P103" i="6" l="1"/>
  <c r="H103" i="6"/>
  <c r="H116" i="6" s="1"/>
  <c r="Q103" i="6"/>
  <c r="Q116" i="6" s="1"/>
  <c r="O103" i="6"/>
  <c r="D110" i="6"/>
  <c r="G103" i="6"/>
  <c r="G116" i="6" s="1"/>
  <c r="J1001" i="1"/>
  <c r="F1029" i="1"/>
  <c r="F1011" i="1"/>
  <c r="F1015" i="1"/>
  <c r="F1006" i="1"/>
  <c r="F1017" i="1"/>
  <c r="F1020" i="1"/>
  <c r="F1012" i="1"/>
  <c r="F1018" i="1"/>
  <c r="F1014" i="1"/>
  <c r="G1028" i="1"/>
  <c r="H1028" i="1"/>
  <c r="F1028" i="1"/>
  <c r="F1025" i="1"/>
  <c r="F1009" i="1"/>
  <c r="F1019" i="1"/>
  <c r="H1019" i="1" s="1"/>
  <c r="F1013" i="1"/>
  <c r="F1022" i="1"/>
  <c r="F1023" i="1"/>
  <c r="G1018" i="1"/>
  <c r="H1018" i="1"/>
  <c r="G1025" i="1"/>
  <c r="H1025" i="1" s="1"/>
  <c r="F1024" i="1"/>
  <c r="G1020" i="1"/>
  <c r="H1020" i="1"/>
  <c r="F1021" i="1"/>
  <c r="F1016" i="1"/>
  <c r="G1011" i="1"/>
  <c r="H1011" i="1" s="1"/>
  <c r="G1019" i="1"/>
  <c r="G1013" i="1"/>
  <c r="H1013" i="1"/>
  <c r="G1022" i="1"/>
  <c r="H1022" i="1" s="1"/>
  <c r="F1027" i="1"/>
  <c r="G1024" i="1"/>
  <c r="H1024" i="1" s="1"/>
  <c r="G1012" i="1"/>
  <c r="H1012" i="1" s="1"/>
  <c r="G1009" i="1"/>
  <c r="H1009" i="1" s="1"/>
  <c r="G1014" i="1"/>
  <c r="H1014" i="1"/>
  <c r="G1006" i="1"/>
  <c r="H1006" i="1" s="1"/>
  <c r="F1008" i="1"/>
  <c r="G1027" i="1"/>
  <c r="H1027" i="1"/>
  <c r="G1015" i="1"/>
  <c r="H1015" i="1"/>
  <c r="G1007" i="1"/>
  <c r="H1007" i="1" s="1"/>
  <c r="F1007" i="1"/>
  <c r="G1023" i="1"/>
  <c r="H1023" i="1" s="1"/>
  <c r="G1016" i="1"/>
  <c r="H1016" i="1" s="1"/>
  <c r="F1010" i="1"/>
  <c r="H1010" i="1" s="1"/>
  <c r="G1017" i="1"/>
  <c r="H1017" i="1" s="1"/>
  <c r="G1026" i="1"/>
  <c r="H1026" i="1"/>
  <c r="F1026" i="1"/>
  <c r="G1010" i="1"/>
  <c r="G1029" i="1"/>
  <c r="H1029" i="1" s="1"/>
  <c r="G1008" i="1"/>
  <c r="H1008" i="1" s="1"/>
  <c r="G1021" i="1"/>
  <c r="H1021" i="1" s="1"/>
  <c r="F1005" i="1"/>
  <c r="G1005" i="1"/>
  <c r="H1005" i="1" s="1"/>
  <c r="J1031" i="1" l="1"/>
  <c r="C112" i="6"/>
  <c r="D112" i="6" s="1"/>
  <c r="P113" i="6" l="1"/>
  <c r="P116" i="6" s="1"/>
  <c r="I113" i="6"/>
  <c r="I116" i="6" s="1"/>
  <c r="O113" i="6"/>
  <c r="O116" i="6" s="1"/>
  <c r="D114" i="6"/>
  <c r="D116" i="6" s="1"/>
</calcChain>
</file>

<file path=xl/sharedStrings.xml><?xml version="1.0" encoding="utf-8"?>
<sst xmlns="http://schemas.openxmlformats.org/spreadsheetml/2006/main" count="3887" uniqueCount="2282">
  <si>
    <t>DESCRIÇÃO DO SERVIÇO</t>
  </si>
  <si>
    <t>UNID.</t>
  </si>
  <si>
    <t>QUANT.</t>
  </si>
  <si>
    <t>PREÇO TOTAL</t>
  </si>
  <si>
    <t>SERVIÇO TÉCNICO ESPECIALIZADO</t>
  </si>
  <si>
    <t>Projeto executivo de arquitetura/mobiliário/comunicação visual em formato A0</t>
  </si>
  <si>
    <t>unid.</t>
  </si>
  <si>
    <t>Projeto executivo de bombeiro em formato A0</t>
  </si>
  <si>
    <t>Projeto executivo de estrutura em formato A0</t>
  </si>
  <si>
    <t>Projeto executivo de instalações hidráulicas em formato A0 (AF,efluentes,gases)</t>
  </si>
  <si>
    <t>Projeto executivo de instalações elétricas em formato A0</t>
  </si>
  <si>
    <t>Projeto executivo de instalações voz e dados em formato A0</t>
  </si>
  <si>
    <t>IMPLANTAÇÃO DE CANTEIRO E DEMOLIÇÕES</t>
  </si>
  <si>
    <t>unid</t>
  </si>
  <si>
    <t>Fechamento provisório de vãos com chapa de madeira compensada</t>
  </si>
  <si>
    <t>m²</t>
  </si>
  <si>
    <t>Placa para identificação de obra</t>
  </si>
  <si>
    <t>m</t>
  </si>
  <si>
    <t>Locação de obra de edificação</t>
  </si>
  <si>
    <t>Demolição manual de alvenaria de elevação, inclusive revestimento</t>
  </si>
  <si>
    <t>m³</t>
  </si>
  <si>
    <t>Retirada de piso em tacos de madeira</t>
  </si>
  <si>
    <t>Retirada de esquadria metálica em geral</t>
  </si>
  <si>
    <t xml:space="preserve">Retirada de aparelho sanitário incluindo acessórios </t>
  </si>
  <si>
    <t>m2</t>
  </si>
  <si>
    <t>Remoção de disjuntor termomagnético</t>
  </si>
  <si>
    <t>Remoção de condutor embutido diâmetro externo até 6,5mm</t>
  </si>
  <si>
    <t>Remoção de condutor embutido diâmetro externo acima de  6,5mm</t>
  </si>
  <si>
    <t>Remoção de interruptores, tomadas, botão de campainha ou cigarras</t>
  </si>
  <si>
    <t xml:space="preserve">Vergas, contravergas e pilaretes de concreto armado </t>
  </si>
  <si>
    <t>Chapisco com bianco</t>
  </si>
  <si>
    <t>cotação</t>
  </si>
  <si>
    <t>PINTURAS</t>
  </si>
  <si>
    <t>Massa corrida a base de resina acrílica</t>
  </si>
  <si>
    <t>Caixilho em aluminio basculante, sob medida, com vidro, anodizado na cor preto. Vidro liso cristal e =4.00mm</t>
  </si>
  <si>
    <t>Porta de  abrir em alumínio 02 folhas, sob medida</t>
  </si>
  <si>
    <t xml:space="preserve">Ferragem completa com maçaneta tipo alavanca para porta externa 02 folhas </t>
  </si>
  <si>
    <t>Acréscimo de visor completo em porta de madeira</t>
  </si>
  <si>
    <t xml:space="preserve">Mola aérea para porta, com esforço acima de 60 kg até 70 kg </t>
  </si>
  <si>
    <t>Cimbramento com estronca de eucalipto</t>
  </si>
  <si>
    <t>Descimbramento em madeira</t>
  </si>
  <si>
    <t>Forma em madeira comum para estrutura</t>
  </si>
  <si>
    <t>kg</t>
  </si>
  <si>
    <t>Kg</t>
  </si>
  <si>
    <t>INSTALAÇÕES ELETRICAS, DE TELEFONIA E DE LÓGICA</t>
  </si>
  <si>
    <t>Tomada RJ-11 para telefone, com placa</t>
  </si>
  <si>
    <t xml:space="preserve">Interruptor com 01 tecla simples, com placa </t>
  </si>
  <si>
    <t>APARELHOS, METAIS E ACESSÓRIOS SANITARIOS</t>
  </si>
  <si>
    <t>Chuveiro elétrico de 5500W – 220V – em PVC</t>
  </si>
  <si>
    <t>Torneira de mesa para lavatório, acionamento hidromecânico, com registro integrado regulador de vazão, em latão cromado, DN= 1/2´</t>
  </si>
  <si>
    <t xml:space="preserve">Engate flexível metálico DN= 1/2´ </t>
  </si>
  <si>
    <t xml:space="preserve">Dispenser toalheiro em ABS, para folhas </t>
  </si>
  <si>
    <t>INSTALAÇÕES HIDRÁULICAS - AGUA FRIA</t>
  </si>
  <si>
    <t>cj.</t>
  </si>
  <si>
    <t>INSTALAÇÕES HIDRÁULICAS - ÁGUAS SERVIDAS</t>
  </si>
  <si>
    <t>Chapisco com bianco (inclui lajes)</t>
  </si>
  <si>
    <t>Emboço desempenado com espuma de poliester(inclui lajes)</t>
  </si>
  <si>
    <t>CAMARAS FRIAS</t>
  </si>
  <si>
    <t>Câmara de congelado</t>
  </si>
  <si>
    <t>Câmara de resfriado</t>
  </si>
  <si>
    <t>Barramento de cobre nu</t>
  </si>
  <si>
    <t>Cimento desempenado e alisado queimado</t>
  </si>
  <si>
    <t>PASSARELA METÁLICA</t>
  </si>
  <si>
    <t>LIMPEZA</t>
  </si>
  <si>
    <t>Limpeza final de obra IAL</t>
  </si>
  <si>
    <t>RETIRADAS E DEMOLIÇÕES</t>
  </si>
  <si>
    <t>Retirada de revestimento sintetico assentado com cola.</t>
  </si>
  <si>
    <t>Retirada de divisória em placa de madeira ou fibrocimento com montantes metálicos</t>
  </si>
  <si>
    <t>Retirada de esquadria metalica em geral</t>
  </si>
  <si>
    <t>ALVENARIAS E REVESTIMENTOS</t>
  </si>
  <si>
    <t>PINTURA</t>
  </si>
  <si>
    <t>INSTALAÇÕES HIDRAÚLICAS</t>
  </si>
  <si>
    <t>Lavatório de louça para canto sem coluna para pessoas com mobilidade reduzida</t>
  </si>
  <si>
    <t>Barra de apoio reta, para pessoas com mobilidade reduzida, em tubo de aço inoxidável de 1 1/2´</t>
  </si>
  <si>
    <t>Limpeza final de obra (NAOR/GVE/GVS)</t>
  </si>
  <si>
    <t>Impermeabilização em pintura de asfalto oxidado com solventes orgânicos, sobre massa</t>
  </si>
  <si>
    <t>cj</t>
  </si>
  <si>
    <t>Regularização de piso com nata de cimento</t>
  </si>
  <si>
    <t>tx</t>
  </si>
  <si>
    <t>Botoeira para acionamento de bomba de incêndio tipo quebra-vidro</t>
  </si>
  <si>
    <t>Chave para conexão de engate rápido</t>
  </si>
  <si>
    <t>Epóxi em massa, inclusive preparo</t>
  </si>
  <si>
    <t>Alvenaria de bloco cerâmico de vedação, uso revestido, de 9 cm</t>
  </si>
  <si>
    <t>Forro em painéis de gesso acartonado, com espessura de 12,5 mm, fixo</t>
  </si>
  <si>
    <t>Abertura para vão de luminária em forro de PVC modular</t>
  </si>
  <si>
    <t>un</t>
  </si>
  <si>
    <t>Tomada 2P+T de 20 A - 250 V, completa</t>
  </si>
  <si>
    <t>Bacia sifonada com caixa de descarga acoplada sem tampa - 6 litros</t>
  </si>
  <si>
    <t>Tampo sob medida em compensado, revestido na face superior em laminado fenólico melamínico</t>
  </si>
  <si>
    <t>Tubo de cobre classe A, DN= 79mm (3´), inclusive conexões</t>
  </si>
  <si>
    <t>Tubo de cobre classe A, DN= 35mm (1 1/4´), inclusive conexões</t>
  </si>
  <si>
    <t>Retirada de telhamento perfil e material qualquer, exceto barro</t>
  </si>
  <si>
    <t>Sondagem do terreno à percussão (mínimo de 30 m)</t>
  </si>
  <si>
    <t>Eletroduto de ferro galvanizado, médio de 3/4´ - com acessórios</t>
  </si>
  <si>
    <t>Eletroduto de ferro galvanizado, médio de 1´ - com acessórios</t>
  </si>
  <si>
    <t>Condulete metálico de 1´</t>
  </si>
  <si>
    <t>Eletroduto de PVC corrugado flexível leve, diâmetro externo de 25 mm</t>
  </si>
  <si>
    <t>Eletroduto de PVC corrugado flexível leve, diâmetro externo de 32 mm</t>
  </si>
  <si>
    <t>Caixa de PVC 4"x4"</t>
  </si>
  <si>
    <t>Caixa de PVC 4"x2"</t>
  </si>
  <si>
    <t>Eletrocalha perfurada, galvanizada a fogo, 250x50mm, com acessórios</t>
  </si>
  <si>
    <t>Eletrocalha perfurada, galvanizada a fogo, 100x50mm, com acessórios</t>
  </si>
  <si>
    <t>Rack fechado padrão metálico, 19x20 Us x 470 mm</t>
  </si>
  <si>
    <t>Válvula de retenção horizontal em bronze, DN= 1"</t>
  </si>
  <si>
    <t>Válvula de retenção horizontal em bronze, DN= 1 1/4"</t>
  </si>
  <si>
    <t>Tubo de cobre classe A, DN= 28mm (1´), inclusive conexões</t>
  </si>
  <si>
    <t>Eletroduto de ferro galvanizado, médio de 1 1/2´ - com acessórios</t>
  </si>
  <si>
    <t>Plugue com 2P+T de 10 A, 250V</t>
  </si>
  <si>
    <t>Patch panel de 24 portas - categoria 6</t>
  </si>
  <si>
    <t>Demolição manual de revestimento em massa em piso</t>
  </si>
  <si>
    <t>Condulete metálico de 3/4"</t>
  </si>
  <si>
    <t>Porta corta-fogo classe P.90, com barra antipânico numa face e maçaneta na outra, completa</t>
  </si>
  <si>
    <t>PR. UNITÁRIO     MATERIAL</t>
  </si>
  <si>
    <t>PR. UNITÁRIO     MÃO DE OBRA</t>
  </si>
  <si>
    <t>PREÇO UNITARIO   TOTAL</t>
  </si>
  <si>
    <t>01.17.041</t>
  </si>
  <si>
    <t>01.17.061</t>
  </si>
  <si>
    <t>01.17.081</t>
  </si>
  <si>
    <t>01.17.121</t>
  </si>
  <si>
    <t>01.21.010</t>
  </si>
  <si>
    <t>Taxa de mobilização e desmobilização de equipamentos para execução de sondagem</t>
  </si>
  <si>
    <t>01.21.110</t>
  </si>
  <si>
    <t>02.02.120</t>
  </si>
  <si>
    <t>Locação de container tipo alojamento - área mínima de 13,80 m²</t>
  </si>
  <si>
    <t>02.02.150</t>
  </si>
  <si>
    <t>Locação de container tipo depósito - área mínima de 13,80 m²</t>
  </si>
  <si>
    <t>Locação de container tipo sanitário com 2 vasos sanitários, 2 lavatórios, 2 mictórios e 4 pontos para chuveiro - área mínima de 13,80 m²</t>
  </si>
  <si>
    <t>02.02.140</t>
  </si>
  <si>
    <t>02.03.080</t>
  </si>
  <si>
    <t>02.08.020</t>
  </si>
  <si>
    <t>02.10.020</t>
  </si>
  <si>
    <t>Demolição mecanizada de pavimento ou piso em concreto, inclusive fragmentação, carregamento, transporte até 1,0 quilômetro e descarregamento</t>
  </si>
  <si>
    <t>03.01.240</t>
  </si>
  <si>
    <t>Demolição manual de rodapé, soleira ou peitoril, em material cerâmico e/ou ladrilho hidráulico, incluindo a base</t>
  </si>
  <si>
    <t>03.04.040</t>
  </si>
  <si>
    <t>Retirada de piso em material sintético assentado a cola</t>
  </si>
  <si>
    <t>04.06.020</t>
  </si>
  <si>
    <t>Demolição manual de revestimento em massa de parede ou teto</t>
  </si>
  <si>
    <t>03.03.040</t>
  </si>
  <si>
    <t>Demolição manual de alvenaria de elevação ou elemento vazado, incluindo revestimento</t>
  </si>
  <si>
    <t>03.02.040</t>
  </si>
  <si>
    <t>Demolição manual de revestimento cerâmico, incluindo a base</t>
  </si>
  <si>
    <t>03.04.020</t>
  </si>
  <si>
    <t>04.05.020</t>
  </si>
  <si>
    <t>04.09.020</t>
  </si>
  <si>
    <t>04.11.020</t>
  </si>
  <si>
    <t>04.11.040</t>
  </si>
  <si>
    <t>Retirada de complemento sanitário chumbado</t>
  </si>
  <si>
    <t>04.17.020</t>
  </si>
  <si>
    <t>Remoção de aparelho de iluminação ou projetor fixo em teto, piso ou parede</t>
  </si>
  <si>
    <t>04.30.060</t>
  </si>
  <si>
    <t>Remoção de tubulação hidráulica em geral, incluindo conexões, caixas e ralos</t>
  </si>
  <si>
    <t>04.01.040</t>
  </si>
  <si>
    <t>04.11.030</t>
  </si>
  <si>
    <t>Retirada de bancada incluindo pertences</t>
  </si>
  <si>
    <t>04.21.160</t>
  </si>
  <si>
    <t>Remoção de quadro de distribuição, chamada ou caixa de passagem</t>
  </si>
  <si>
    <t>04.19.060</t>
  </si>
  <si>
    <t>04.18.390</t>
  </si>
  <si>
    <t>04.18.380</t>
  </si>
  <si>
    <t>04.22.100</t>
  </si>
  <si>
    <t>Remoção de tubulação elétrica aparente com diâmetro externo acima de 50 mm</t>
  </si>
  <si>
    <t>04.19.120</t>
  </si>
  <si>
    <t>05.07.040</t>
  </si>
  <si>
    <t>Remoção de entulho separado de obra com caçamba metálica - terra, alvenaria, concreto, argamassa, madeira, papel, plástico ou metal</t>
  </si>
  <si>
    <t>03.03.060</t>
  </si>
  <si>
    <t>14.20.010</t>
  </si>
  <si>
    <t>17.02.040</t>
  </si>
  <si>
    <t>17.02.120</t>
  </si>
  <si>
    <t>14.30.070</t>
  </si>
  <si>
    <t>Divisória sanitária em painel laminado melamínico estrutural com perfis em alumínio, inclusive ferragem completa para vão de porta</t>
  </si>
  <si>
    <t>14.04.200</t>
  </si>
  <si>
    <t>14.30.020</t>
  </si>
  <si>
    <t>Divisória em placas de granilite com espessura de 3 cm</t>
  </si>
  <si>
    <t>18.11.042</t>
  </si>
  <si>
    <t>Revestimento em placa cerâmica esmaltada de 20x20 cm, tipo monocolor, assentado e rejuntado com argamassa industrializada</t>
  </si>
  <si>
    <t>22.20.090</t>
  </si>
  <si>
    <t>22.02.030</t>
  </si>
  <si>
    <t>32.16.010</t>
  </si>
  <si>
    <t>17.01.020</t>
  </si>
  <si>
    <t>Argamassa de regularização e/ou proteção</t>
  </si>
  <si>
    <t>18.06.103</t>
  </si>
  <si>
    <t>Placa cerâmica esmaltada PEI-5 para área interna, grupo de absorção BIIb, resistência química B, assentado com argamassa colante industrializada</t>
  </si>
  <si>
    <t>18.06.102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</si>
  <si>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</si>
  <si>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</si>
  <si>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</si>
  <si>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17.01.050</t>
  </si>
  <si>
    <t>Peitoril e/ou soleira em granito, espessura de 2 cm e largura até 20 cm</t>
  </si>
  <si>
    <t>33.02.080</t>
  </si>
  <si>
    <t>33.10.030</t>
  </si>
  <si>
    <t>Tinta acrílica antimofo em massa, inclusive preparo</t>
  </si>
  <si>
    <t>33.11.050</t>
  </si>
  <si>
    <t>Esmalte à base água em superfície metálica, inclusive preparo</t>
  </si>
  <si>
    <t>33.12.011</t>
  </si>
  <si>
    <t>Esmalte à base de água em madeira, inclusive preparo</t>
  </si>
  <si>
    <t>33.10.060</t>
  </si>
  <si>
    <t>25.01.371</t>
  </si>
  <si>
    <t>25.02.010</t>
  </si>
  <si>
    <t>26.01.168</t>
  </si>
  <si>
    <t>Vidro liso laminado incolor de 6 mm</t>
  </si>
  <si>
    <t>24.03.040</t>
  </si>
  <si>
    <t>Guarda-corpo tubular com tela em aço galvanizado, diâmetro de 1 1/2´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</si>
  <si>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</si>
  <si>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</si>
  <si>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</si>
  <si>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</si>
  <si>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23.20.140</t>
  </si>
  <si>
    <t>28.01.171</t>
  </si>
  <si>
    <t>29.01.040</t>
  </si>
  <si>
    <t>Cantoneira em alumínio perfil ´Y´</t>
  </si>
  <si>
    <t>25.01.110</t>
  </si>
  <si>
    <t>Caixilho guilhotina em alumínio anodizado, sob medida</t>
  </si>
  <si>
    <t>25.01.020</t>
  </si>
  <si>
    <t>Caixilho em alumínio fixo, sob medida</t>
  </si>
  <si>
    <t>14.30.230</t>
  </si>
  <si>
    <t>Divisória painel/vidro/vidro tipo naval, acabamento em laminado fenólico melamínico, com espessura de 3,5 cm</t>
  </si>
  <si>
    <t>08.02.020</t>
  </si>
  <si>
    <t>08.03.020</t>
  </si>
  <si>
    <t>09.01.030</t>
  </si>
  <si>
    <t>10.01.040</t>
  </si>
  <si>
    <t>Armadura em barra de aço CA-50 (A ou B) fyk = 500 MPa</t>
  </si>
  <si>
    <t>10.01.060</t>
  </si>
  <si>
    <t>Armadura em barra de aço CA-60 (A ou B) fyk = 600 MPa</t>
  </si>
  <si>
    <t>11.01.100</t>
  </si>
  <si>
    <t>Concreto usinado, fck = 20,0 MPa</t>
  </si>
  <si>
    <t>11.16.060</t>
  </si>
  <si>
    <t>Lançamento e adensamento de concreto ou massa em estrutura</t>
  </si>
  <si>
    <t>37.01.080</t>
  </si>
  <si>
    <t>Quadro Telebrás de embutir de 400 x 400 x 120 mm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</si>
  <si>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</si>
  <si>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</si>
  <si>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</si>
  <si>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</si>
  <si>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38.01.120</t>
  </si>
  <si>
    <t>Eletroduto de PVC rígido roscável de 2´ - com acessórios</t>
  </si>
  <si>
    <t>38.01.180</t>
  </si>
  <si>
    <t>Eletroduto de PVC rígido roscável de 4´ - com acessórios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</si>
  <si>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</si>
  <si>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</si>
  <si>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</si>
  <si>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</si>
  <si>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</si>
  <si>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</si>
  <si>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</si>
  <si>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</si>
  <si>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40.04.090</t>
  </si>
  <si>
    <t>40.04.096</t>
  </si>
  <si>
    <t>Tomada RJ 45 para rede de dados, com placa</t>
  </si>
  <si>
    <t>40.04.450</t>
  </si>
  <si>
    <t>40.05.020</t>
  </si>
  <si>
    <t>40.06.040</t>
  </si>
  <si>
    <t>40.06.060</t>
  </si>
  <si>
    <t>37.13.720</t>
  </si>
  <si>
    <t>Disjuntor série universal, em caixa moldada, térmico fixo e magnético ajustável, tripolar 600 V, corrente de 300 A até 400 A</t>
  </si>
  <si>
    <t>38.04.040</t>
  </si>
  <si>
    <t>38.04.060</t>
  </si>
  <si>
    <t>38.04.100</t>
  </si>
  <si>
    <t>38.19.030</t>
  </si>
  <si>
    <t>38.19.040</t>
  </si>
  <si>
    <t>38.21.950</t>
  </si>
  <si>
    <t>38.21.920</t>
  </si>
  <si>
    <t>38.07.300</t>
  </si>
  <si>
    <t>Perfilado perfurado 38 x 38 mm em chapa 14 pré-zincada, com acessórios</t>
  </si>
  <si>
    <t>39.18.126</t>
  </si>
  <si>
    <t>Cabo para rede 24 AWG com 4 pares, categoria 6</t>
  </si>
  <si>
    <t>40.07.010</t>
  </si>
  <si>
    <t>40.07.020</t>
  </si>
  <si>
    <t>40.04.460</t>
  </si>
  <si>
    <t>40.20.240</t>
  </si>
  <si>
    <t>66.08.110</t>
  </si>
  <si>
    <t>69.09.250</t>
  </si>
  <si>
    <t>Patch cords de 1,50 ou 3,00 m - RJ-45 / RJ-45 - categoria 6A</t>
  </si>
  <si>
    <t>66.20.225</t>
  </si>
  <si>
    <t>Switch Gigabit 24 portas com capacidade de 10/100/1000/Mbps</t>
  </si>
  <si>
    <t>69.09.260</t>
  </si>
  <si>
    <t>44.01.200</t>
  </si>
  <si>
    <t>Mictório de louça sifonado auto aspirante</t>
  </si>
  <si>
    <t>47.04.090</t>
  </si>
  <si>
    <t>Válvula de mictório antivandalismo, DN= 3/4´</t>
  </si>
  <si>
    <t>43.02.140</t>
  </si>
  <si>
    <t>44.01.270</t>
  </si>
  <si>
    <t>Cuba de louça de embutir oval</t>
  </si>
  <si>
    <t>44.03.310</t>
  </si>
  <si>
    <t>44.20.200</t>
  </si>
  <si>
    <t>Sifão de metal cromado de 1 1/2´ x 2´</t>
  </si>
  <si>
    <t>44.20.100</t>
  </si>
  <si>
    <t>44.20.620</t>
  </si>
  <si>
    <t>Válvula americana</t>
  </si>
  <si>
    <t>44.03.050</t>
  </si>
  <si>
    <t>Dispenser papel higiênico em ABS para rolão 300 / 600 m, com visor</t>
  </si>
  <si>
    <t>44.03.180</t>
  </si>
  <si>
    <t>Dispenser toalheiro em ABS, para folhas</t>
  </si>
  <si>
    <t>44.03.130</t>
  </si>
  <si>
    <t>Saboneteira tipo dispenser, para refil de 800 ml</t>
  </si>
  <si>
    <t>44.01.800</t>
  </si>
  <si>
    <t>30.08.060</t>
  </si>
  <si>
    <t>Bacia sifonada de louça para pessoas com mobilidade reduzida - 6 litros</t>
  </si>
  <si>
    <t>30.08.040</t>
  </si>
  <si>
    <t>30.01.010</t>
  </si>
  <si>
    <t>23.08.220</t>
  </si>
  <si>
    <t>Armário sob medida em compensado de madeira totalmente revestido em laminado melamínico texturizado, completo</t>
  </si>
  <si>
    <t>Tampo/bancada em granito com espessura de 3 cm</t>
  </si>
  <si>
    <t>44.02.200</t>
  </si>
  <si>
    <t>Tampo/bancada em concreto armado, revestido em aço inoxidável fosco polido</t>
  </si>
  <si>
    <t>23.08.060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</si>
  <si>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</si>
  <si>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</si>
  <si>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</si>
  <si>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</si>
  <si>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46.01.050</t>
  </si>
  <si>
    <t>Tubo de PVC rígido soldável marrom, DN= 50 mm, (1 1/2´), inclusive conexões</t>
  </si>
  <si>
    <t>48.05.040</t>
  </si>
  <si>
    <t>Torneira de boia, DN= 1 1/2´</t>
  </si>
  <si>
    <t>46.01.060</t>
  </si>
  <si>
    <t>Tubo de PVC rígido soldável marrom, DN= 60 mm, (2´), inclusive conexões</t>
  </si>
  <si>
    <t>47.02.020</t>
  </si>
  <si>
    <t>Registro de gaveta em latão fundido cromado com canopla, DN= 3/4´ - linha especial</t>
  </si>
  <si>
    <t>47.02.030</t>
  </si>
  <si>
    <t>47.02.110</t>
  </si>
  <si>
    <t>47.05.050</t>
  </si>
  <si>
    <t>Válvula de retenção horizontal em bronze, DN= 2´</t>
  </si>
  <si>
    <t>48.02.300</t>
  </si>
  <si>
    <t>Reservatório em polietileno de alta densidade (cisterna) com antioxidante e proteção contra raios ultravioleta (UV) - capacidade de 5.000 litros</t>
  </si>
  <si>
    <t>48.05.010</t>
  </si>
  <si>
    <t>Torneira de boia, DN= 3/4´</t>
  </si>
  <si>
    <t>48.05.020</t>
  </si>
  <si>
    <t>Torneira de boia, DN= 1´</t>
  </si>
  <si>
    <t>46.10.080</t>
  </si>
  <si>
    <t>46.10.040</t>
  </si>
  <si>
    <t>46.10.030</t>
  </si>
  <si>
    <t>47.05.020</t>
  </si>
  <si>
    <t>47.05.030</t>
  </si>
  <si>
    <t>47.05.110</t>
  </si>
  <si>
    <t>Válvula de retenção vertical em bronze, DN= 1 1/4´</t>
  </si>
  <si>
    <t>46.02.050</t>
  </si>
  <si>
    <t>Tubo de PVC rígido branco PxB com virola e anel de borracha, linha esgoto série normal, DN= 50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</si>
  <si>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</si>
  <si>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</si>
  <si>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</si>
  <si>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</si>
  <si>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46.10.020</t>
  </si>
  <si>
    <t>Tubo de cobre classe A, DN= 22mm (3/4´), inclusive conexões</t>
  </si>
  <si>
    <t>49.01.030</t>
  </si>
  <si>
    <t>49.03.020</t>
  </si>
  <si>
    <t>Caixa de gordura em alvenaria, 600 x 600 x 600 mm</t>
  </si>
  <si>
    <t>46.02.010</t>
  </si>
  <si>
    <t>Tubo de PVC rígido branco, pontas lisas, soldável, linha esgoto série normal, DN= 40 mm, inclusive conexões</t>
  </si>
  <si>
    <t>06.02.020</t>
  </si>
  <si>
    <t>Escavação manual em solo de 1ª e 2ª categoria em vala ou cava até 1,50 m</t>
  </si>
  <si>
    <t>06.11.020</t>
  </si>
  <si>
    <t>Reaterro manual para simples regularização sem compactação</t>
  </si>
  <si>
    <t>11.16.040</t>
  </si>
  <si>
    <t>Lançamento e adensamento de concreto ou massa em fundação</t>
  </si>
  <si>
    <t>17.01.040</t>
  </si>
  <si>
    <t>Lastro de concreto impermeabilizado</t>
  </si>
  <si>
    <t>14.10.121</t>
  </si>
  <si>
    <t>17.02.140</t>
  </si>
  <si>
    <t>14.01.020</t>
  </si>
  <si>
    <t>Alvenaria de embasamento em tijolo maciço comum</t>
  </si>
  <si>
    <t>17.03.040</t>
  </si>
  <si>
    <t>37.10.010</t>
  </si>
  <si>
    <t>24.01.090</t>
  </si>
  <si>
    <t>Caixilho em ferro com ventilação permanente, sob medida</t>
  </si>
  <si>
    <t>Alvenaria de bloco de concreto de vedação de 19 x 19 x 39 cm - classe C</t>
  </si>
  <si>
    <t>32.07.090</t>
  </si>
  <si>
    <t>Junta de dilatação ou vedação com mastique de silicone, 1,0 x 0,5 cm - inclusive guia de apoio em polietileno</t>
  </si>
  <si>
    <t>32.11.290</t>
  </si>
  <si>
    <t>04.03.040</t>
  </si>
  <si>
    <t>16.33.062</t>
  </si>
  <si>
    <t>Calha, rufo, afins em chapa galvanizada nº 24 - corte 1,00 m</t>
  </si>
  <si>
    <t>15.03.030</t>
  </si>
  <si>
    <t>Fornecimento e montagem de estrutura em aço ASTM-A36, sem pintura</t>
  </si>
  <si>
    <t>Interruptor com 1 tecla simples e placa</t>
  </si>
  <si>
    <t>55.01.020</t>
  </si>
  <si>
    <t>Remoção de condutor embutido diâmetro externo acima de 6,5 mm</t>
  </si>
  <si>
    <t>Demolição manual de revestimento em massa de piso</t>
  </si>
  <si>
    <t>21.10.081</t>
  </si>
  <si>
    <t>Rodapé hospitalar flexível em PVC para piso vinílico, espessura de 2 mm e altura de 7,5 cm, com impermeabilizante acrílico</t>
  </si>
  <si>
    <t>Eletroduto galvanizado, médio de 3/4´ - com acessórios</t>
  </si>
  <si>
    <t>Eletroduto galvanizado, médio de 1´ - com acessórios</t>
  </si>
  <si>
    <t>Eletroduto galvanizado, médio de 1 1/2´ - com acessórios</t>
  </si>
  <si>
    <t>Tomada 2P+T de 10 A - 250 V, completa</t>
  </si>
  <si>
    <t>Condulete metálico de 3/4´</t>
  </si>
  <si>
    <t>Caixa em PVC de 4´ x 4´</t>
  </si>
  <si>
    <t>41.14.020</t>
  </si>
  <si>
    <t>Luminária retangular de embutir tipo calha fechada, com difusor plano em acrílico, para 2 lâmpadas fluorescentes tubulares de 28 W/32 W/36 W/54 W</t>
  </si>
  <si>
    <t>Rack fechado padrão metálico, 19 x 20 Us x 470 mm</t>
  </si>
  <si>
    <t>Engate flexível metálico DN= 1/2´</t>
  </si>
  <si>
    <t>Caixa sifonada de PVC rígido de 150 x 150 x 50 mm, com grelha</t>
  </si>
  <si>
    <t>Remoção de interruptores, tomadas, botão de campainha ou cigarra</t>
  </si>
  <si>
    <t>02.05.202</t>
  </si>
  <si>
    <t>Andaime torre metálico (1,5 x 1,5 m) com piso metálico</t>
  </si>
  <si>
    <t>46.07.070</t>
  </si>
  <si>
    <t>Tubo galvanizado DN= 2 1/2´, inclusive conexões</t>
  </si>
  <si>
    <t>50.01.090</t>
  </si>
  <si>
    <t>50.01.110</t>
  </si>
  <si>
    <t>50.01.210</t>
  </si>
  <si>
    <t>50.10.060</t>
  </si>
  <si>
    <t>Extintor manual de pó químico seco BC - capacidade de 8 kg</t>
  </si>
  <si>
    <t>50.10.100</t>
  </si>
  <si>
    <t>Extintor manual de água pressurizada - capacidade de 10 litros</t>
  </si>
  <si>
    <t>50.05.270</t>
  </si>
  <si>
    <t>Central de detecção e alarme de incêndio completa, autonomia de 1 hora para 12 laços, 220 V/12 V</t>
  </si>
  <si>
    <t>50.05.280</t>
  </si>
  <si>
    <t>SISTEMA DE TRATAMENTO DO AR</t>
  </si>
  <si>
    <t>SERVIÇO EM SOLO E ROCHA, MANUAL</t>
  </si>
  <si>
    <t>06.01.020</t>
  </si>
  <si>
    <t>Escavação manual em solo de 1ª e 2ª categoria em campo aberto</t>
  </si>
  <si>
    <t>FORMA</t>
  </si>
  <si>
    <t>09.00.00</t>
  </si>
  <si>
    <t>06.00.00</t>
  </si>
  <si>
    <t>09.01.020</t>
  </si>
  <si>
    <t>Forma em madeira comum para fundação</t>
  </si>
  <si>
    <t>10.00.00</t>
  </si>
  <si>
    <t>ARMADURA E CORCOALHA ESTRUTURAL</t>
  </si>
  <si>
    <t>11.00.00</t>
  </si>
  <si>
    <t>CONCRETO, MASSA E LASTRO</t>
  </si>
  <si>
    <t>Concreto não estrutural executado no local, mínimo 200 kg cimento / m³</t>
  </si>
  <si>
    <t>11.04.040</t>
  </si>
  <si>
    <t>14.00.00</t>
  </si>
  <si>
    <t>ALVENARIA E ELEMENTO DIVISOR</t>
  </si>
  <si>
    <t>Alvenaria de bloco de concreto estrutural 14 x 19 x 39 cm - classe B</t>
  </si>
  <si>
    <t>17.00.00</t>
  </si>
  <si>
    <t>REVESTIMENTO EM MASSA OU FUNDIDO NO LOCAL</t>
  </si>
  <si>
    <t>17.02.020</t>
  </si>
  <si>
    <t>Chapisco</t>
  </si>
  <si>
    <t>Emboço desempenado com espuma de poliéster</t>
  </si>
  <si>
    <t>17.03.020</t>
  </si>
  <si>
    <t>Cimentado desempenado</t>
  </si>
  <si>
    <t>24.00.00</t>
  </si>
  <si>
    <t>ESQUADRIA, SERRALHERIA E ELEMENTO EM FERRO</t>
  </si>
  <si>
    <t>24.02.460</t>
  </si>
  <si>
    <t>Porta de abrir em tela ondulada de aço galvanizado, completa</t>
  </si>
  <si>
    <t>28.00.00</t>
  </si>
  <si>
    <t>FERRAGEM COMPLEMENTAR PARA ESQUADRIAS</t>
  </si>
  <si>
    <t>28.05.060</t>
  </si>
  <si>
    <t>Cadeado de latão com cilindro - trava dupla - 50mm</t>
  </si>
  <si>
    <t>33.00.00</t>
  </si>
  <si>
    <t>Massa corrida à base de resina acrílica</t>
  </si>
  <si>
    <t>Pintura em esmalte em tubulação de aço carbono preto</t>
  </si>
  <si>
    <t>39.00.00</t>
  </si>
  <si>
    <t>CONDUTOR E ENFIAÇÃO DE ENERGIA ELÉTRICA E TELEFONIA</t>
  </si>
  <si>
    <t>Terminal de pressão/compressão para cabo de 6 até 10 mm²</t>
  </si>
  <si>
    <t>39.10.060</t>
  </si>
  <si>
    <t>46.00.00</t>
  </si>
  <si>
    <t>TUBULAÇÃO E CONDUTORES PARA LÍQUIDOS E GASES</t>
  </si>
  <si>
    <t>47.00.00</t>
  </si>
  <si>
    <t>VÁLVULAS E APARELHOS DE MEDIÇÃO E CONTROLE PARA LÍQUIDOS E GASES</t>
  </si>
  <si>
    <t>Válvula reguladora de pressão, 1º estágio, com bloqueio automático</t>
  </si>
  <si>
    <t>55.00.00</t>
  </si>
  <si>
    <t>Limpeza final da obra</t>
  </si>
  <si>
    <t>LIMPEZA E ARREMATE</t>
  </si>
  <si>
    <t>66.00.00</t>
  </si>
  <si>
    <t>TESTE DE ESTANQUEIDADE</t>
  </si>
  <si>
    <t>Teste de estanqueidade em tubulação da coluna extema de 2 1/2" existente</t>
  </si>
  <si>
    <t>Válvula de esfera em aço carbono fundido, passagem plena, classe 150 libras para vapor e classe 600 libras para água, óleo e gás, DN= 3/4´</t>
  </si>
  <si>
    <t>47.07.020</t>
  </si>
  <si>
    <t>01.00.00</t>
  </si>
  <si>
    <t>02.00.00</t>
  </si>
  <si>
    <t>INÍCIO, APOIO E ADMINISTRAÇÃO DA OBRA</t>
  </si>
  <si>
    <t>Tapume fixo para fechamento de áreas, com portão</t>
  </si>
  <si>
    <t>02.03.120</t>
  </si>
  <si>
    <t>Locação de rede de canalização</t>
  </si>
  <si>
    <t>02.10.040</t>
  </si>
  <si>
    <t>03.00.00</t>
  </si>
  <si>
    <t>DEMOLIÇÃO SEM REAPROVEITAMENTO</t>
  </si>
  <si>
    <t>03.06.050</t>
  </si>
  <si>
    <t>Desmonte (levantamento) mecanizado de pavimento em paralelepípedo ou lajota de concreto, inclusive carregamento, transporte até 1,0 quilômetro e descarregamento</t>
  </si>
  <si>
    <t>05.00.00</t>
  </si>
  <si>
    <t>TRANSPORTE E MOVIMENTAÇÃO, DENTRO E FORA DA CASA</t>
  </si>
  <si>
    <t>05.04.060</t>
  </si>
  <si>
    <t>Transporte manual horizontal e/ou vertical de entulho até o local de despejo - ensacado</t>
  </si>
  <si>
    <t>05.10.010</t>
  </si>
  <si>
    <t>Carregamento mecanizado de solo de 1ª e 2ª categoria</t>
  </si>
  <si>
    <t>05.10.020</t>
  </si>
  <si>
    <t>Transporte de solo de 1ª e 2ª categoria por caminhão até o 2° km</t>
  </si>
  <si>
    <t>07.00.00</t>
  </si>
  <si>
    <t>SERVIÇO EM SOLO E ROCHA, MECANIZADO</t>
  </si>
  <si>
    <t>Escavação e carga mecanizada em solo de 2ª categoria, em campo aberto</t>
  </si>
  <si>
    <t>07.01.060</t>
  </si>
  <si>
    <t>Carga e remoção de terra até a distância média de 1,0 km</t>
  </si>
  <si>
    <t>07.01.120</t>
  </si>
  <si>
    <t>Lançamento, espalhamento e adensamento de concreto ou massa em lastro e/ou enchimento</t>
  </si>
  <si>
    <t>11.16.020</t>
  </si>
  <si>
    <t>Lastro de areia</t>
  </si>
  <si>
    <t>11.18.020</t>
  </si>
  <si>
    <t>11.18.040</t>
  </si>
  <si>
    <t>Lastro de pedra britada</t>
  </si>
  <si>
    <t>Colchão de areia</t>
  </si>
  <si>
    <t>11.18.180</t>
  </si>
  <si>
    <t>38.00.00</t>
  </si>
  <si>
    <t>TUBULAÇÃO E CONDUTOR PARA ENERGIA ELÉTRICA E TELEFONIA BÁSICA</t>
  </si>
  <si>
    <t>38.13.020</t>
  </si>
  <si>
    <t>Eletroduto corrugado em polietileno de alta densidade, DN= 50 mm, com acessórios</t>
  </si>
  <si>
    <t>40.00.00</t>
  </si>
  <si>
    <t>DISTRIBUIÇÃO DE FORÇA E COMANDO DE ENERGIA ELÉTRICA E TELEFONIA</t>
  </si>
  <si>
    <t>40.02.470</t>
  </si>
  <si>
    <t>Caixa em alumínio fundido à prova de tempo, umidade, gases, vapores e pó, 445 x 350 x 220 mm</t>
  </si>
  <si>
    <t>41.00.00</t>
  </si>
  <si>
    <t>ILUMINAÇÃO</t>
  </si>
  <si>
    <t>41.11.440</t>
  </si>
  <si>
    <t>Suporte tubular de fixação em poste para 1 luminária tipo pétala</t>
  </si>
  <si>
    <t>41.11.703</t>
  </si>
  <si>
    <t>Luminária LED retangular para poste de 10.400 até 13.200 lm, eficiência mínima 107 lm/W</t>
  </si>
  <si>
    <t>46.05.040</t>
  </si>
  <si>
    <t>Tubo PVC rígido, tipo Coletor Esgoto, junta elástica, DN= 150 mm, inclusive conexões</t>
  </si>
  <si>
    <t>49.00.00</t>
  </si>
  <si>
    <t>CAIXA, RALO, GRELHA E ACESSÓRIO HIDRÁULICO</t>
  </si>
  <si>
    <t>49.06.160</t>
  </si>
  <si>
    <t>Grelha quadriculada em ferro fundido para caixas e canaletas</t>
  </si>
  <si>
    <t>54.00.00</t>
  </si>
  <si>
    <t>PAVIMENTAÇÃO E PASSEIO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</si>
  <si>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</si>
  <si>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</si>
  <si>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</si>
  <si>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1,0 km</t>
  </si>
  <si>
    <t>54.01.050</t>
  </si>
  <si>
    <t>Compactação do subleito mínimo de 95% do PN</t>
  </si>
  <si>
    <t>54.01.210</t>
  </si>
  <si>
    <t>Base de brita graduada</t>
  </si>
  <si>
    <t>54.04.350</t>
  </si>
  <si>
    <t>Pavimentação em lajota de concreto 35 MPa, espessura 8 cm, tipos: raquete, retangular, sextavado e 16 faces, com rejunte em areia</t>
  </si>
  <si>
    <t>55.01.140</t>
  </si>
  <si>
    <t>Limpeza de superfície com hidrojateamento</t>
  </si>
  <si>
    <t>Montagem e desmontagem de andaime torre metálica com altura até 10 m</t>
  </si>
  <si>
    <t>02.05.060</t>
  </si>
  <si>
    <t>03.01.040</t>
  </si>
  <si>
    <t>Demolição manual de concreto armado</t>
  </si>
  <si>
    <t>03.02.020</t>
  </si>
  <si>
    <t>Demolição manual de alvenaria de fundação/embasamento</t>
  </si>
  <si>
    <t>04.00.00</t>
  </si>
  <si>
    <t>RETIRADA COM PROVÁVEL REAPROVEITAMENTO</t>
  </si>
  <si>
    <t>04.02.140</t>
  </si>
  <si>
    <t>Retirada de estrutura metálica</t>
  </si>
  <si>
    <t>04.03.080</t>
  </si>
  <si>
    <t>Retirada de cumeeira, espigão ou rufo perfil qualquer</t>
  </si>
  <si>
    <t>04.08.020</t>
  </si>
  <si>
    <t>Retirada de folha de esquadria em madeira</t>
  </si>
  <si>
    <t>04.08.060</t>
  </si>
  <si>
    <t>Retirada de batente com guarnição e peças lineares em madeira, chumbados</t>
  </si>
  <si>
    <t>Retirada de aparelho sanitário incluindo acessórios</t>
  </si>
  <si>
    <t>04.11.060</t>
  </si>
  <si>
    <t>Retirada de complemento sanitário fixado ou de sobrepor</t>
  </si>
  <si>
    <t>04.11.080</t>
  </si>
  <si>
    <t>Retirada de registro ou válvula embutidos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</si>
  <si>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</si>
  <si>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</si>
  <si>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</si>
  <si>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</si>
  <si>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</si>
  <si>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</si>
  <si>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04.20.040</t>
  </si>
  <si>
    <t>Remoção de lâmpada</t>
  </si>
  <si>
    <t>TRANSPORTE E MOVIMENTAÇÃO, DENTRO E FORA DA OBRA</t>
  </si>
  <si>
    <t>08.00.00</t>
  </si>
  <si>
    <t>ESCORAMENTO, CONTENÇÃO E DRENAGEM</t>
  </si>
  <si>
    <t>09.01.150</t>
  </si>
  <si>
    <t>Desmontagem de forma em madeira para estrutura de laje, com tábuas</t>
  </si>
  <si>
    <t>09.01.160</t>
  </si>
  <si>
    <t>09.02.020</t>
  </si>
  <si>
    <t>Forma plana em compensado para estrutura convencional</t>
  </si>
  <si>
    <t>ARMADURA E CORDOALHA ESTRUTURAL</t>
  </si>
  <si>
    <t>11.03.090</t>
  </si>
  <si>
    <t>Concreto preparado no local, fck = 20,0 MPa</t>
  </si>
  <si>
    <t>12.00.00</t>
  </si>
  <si>
    <t>FUNDAÇÃO PROFUNDA</t>
  </si>
  <si>
    <t>Broca em concreto armado diâmetro de 25 cm - completa</t>
  </si>
  <si>
    <t>13.00.00</t>
  </si>
  <si>
    <t>LAJE E PAINEL DE FECHAMENTO PRÉ-FABRICADOS</t>
  </si>
  <si>
    <t>13.01.150</t>
  </si>
  <si>
    <t>Laje pré-fabricada mista vigota treliçada/lajota cerâmica - LT 16 (12+4) e capa com concreto de 25 MPa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</si>
  <si>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</si>
  <si>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</si>
  <si>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</si>
  <si>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</si>
  <si>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REVESTIMENTO EM MASSA OU FUNCIDO NO LOCAL</t>
  </si>
  <si>
    <t>17.05.020</t>
  </si>
  <si>
    <t>Piso com requadro em concreto simples sem controle de fck</t>
  </si>
  <si>
    <t>18.00.00</t>
  </si>
  <si>
    <t>REVESTIMENTO CERÂMICO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</si>
  <si>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</si>
  <si>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</si>
  <si>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</si>
  <si>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</si>
  <si>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23.00.00</t>
  </si>
  <si>
    <t>ESQUADRIA, MARCENARIA E ELEMENTO EM MADEIRA</t>
  </si>
  <si>
    <t>23.09.030</t>
  </si>
  <si>
    <t>Porta lisa com batente madeira - 70 x 210 cm</t>
  </si>
  <si>
    <t>23.20.120</t>
  </si>
  <si>
    <t>Guarnição de madeira</t>
  </si>
  <si>
    <t>25.00.00</t>
  </si>
  <si>
    <t>ESQUADRIA E ELEMENTO EM VIDRO</t>
  </si>
  <si>
    <t>ESQUADRIA, SERRALHERIA E ELEMENTO EM ALUMÍNIO</t>
  </si>
  <si>
    <t>25.01.040</t>
  </si>
  <si>
    <t>Caixilho em alumínio basculante, sob medida</t>
  </si>
  <si>
    <t>25.20.020</t>
  </si>
  <si>
    <t>Tela de proteção tipo mosquiteira removível, em fibra de vidro com revestimento em PVC e requadro em alumínio</t>
  </si>
  <si>
    <t>26.00.00</t>
  </si>
  <si>
    <t>26.01.040</t>
  </si>
  <si>
    <t>Vidro liso transparente de 4 mm</t>
  </si>
  <si>
    <t>26.02.060</t>
  </si>
  <si>
    <t>Vidro temperado incolor de 10 mm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</si>
  <si>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</si>
  <si>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</si>
  <si>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</si>
  <si>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</si>
  <si>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32.00.00</t>
  </si>
  <si>
    <t>IMPERMEBIALIZAÇÃO, PROTEÇÃO E JUNTA</t>
  </si>
  <si>
    <t>32.15.040</t>
  </si>
  <si>
    <t>Impermeabilização em manta asfáltica com armadura, tipo III-B, espessura de 4 mm</t>
  </si>
  <si>
    <t>37.00.00</t>
  </si>
  <si>
    <t>QUADRO E PAINEL PARA ENERGIA ELÉTRICA E TELEFONIA</t>
  </si>
  <si>
    <t>37.03.200</t>
  </si>
  <si>
    <t>Quadro de distribuição universal de embutir, para disjuntores 16 DIN / 12 Bolt-on - 150 A - sem componentes</t>
  </si>
  <si>
    <t>37.13.890</t>
  </si>
  <si>
    <t>Mini-disjuntor termomagnético, tripolar 220/380 V, corrente de 40 A até 50 A</t>
  </si>
  <si>
    <t>CONDUTOE E ENFIAÇÃO DE ENERGIA ELÉTRICA E TELEFONIA</t>
  </si>
  <si>
    <t>39.10.050</t>
  </si>
  <si>
    <t>Terminal de compressão para cabo de 2,5 mm²</t>
  </si>
  <si>
    <t>40.01.090</t>
  </si>
  <si>
    <t>Caixa de ferro estampada octogonal de 3´ x 3´</t>
  </si>
  <si>
    <t>40.05.080</t>
  </si>
  <si>
    <t>Interruptor com 1 tecla paralelo e placa</t>
  </si>
  <si>
    <t>Caixa em PVC de 4´ x 2´</t>
  </si>
  <si>
    <t>41.14.390</t>
  </si>
  <si>
    <t>Luminária retangular de sobrepor tipo calha aberta, com refletor em alumínio de alto brilho, para 2 lâmpadas fluorescentes tubulares 32 W/36 W</t>
  </si>
  <si>
    <t>44.00.00</t>
  </si>
  <si>
    <t>APARELHOS E METAIS HIDRÁULICOS</t>
  </si>
  <si>
    <t>44.01.240</t>
  </si>
  <si>
    <t>Lavatório em louça com coluna suspensa</t>
  </si>
  <si>
    <t>44.03.090</t>
  </si>
  <si>
    <t>Cabide cromado para banheiro</t>
  </si>
  <si>
    <t>44.03.400</t>
  </si>
  <si>
    <t>Torneira curta com rosca para uso geral, em latão fundido cromado, DN= 3/4´</t>
  </si>
  <si>
    <t>44.03.450</t>
  </si>
  <si>
    <t>Torneira longa sem rosca para uso geral, em latão fundido cromado</t>
  </si>
  <si>
    <t>44.06.200</t>
  </si>
  <si>
    <t>Tanque em aço inoxidável</t>
  </si>
  <si>
    <t>44.20.220</t>
  </si>
  <si>
    <t>Sifão de metal cromado de 1´ x 1 1/2´</t>
  </si>
  <si>
    <t>44.20.230</t>
  </si>
  <si>
    <t>Tubo de ligação para sanitário</t>
  </si>
  <si>
    <t>44.20.280</t>
  </si>
  <si>
    <t>Tampa de plástico para bacia sanitária</t>
  </si>
  <si>
    <t>44.20.640</t>
  </si>
  <si>
    <t>Válvula de metal cromado de 1 1/2´</t>
  </si>
  <si>
    <t>44.20.650</t>
  </si>
  <si>
    <t>Válvula de metal cromado de 1´</t>
  </si>
  <si>
    <t>46.02.070</t>
  </si>
  <si>
    <t>Tubo de PVC rígido branco PxB com virola e anel de borracha, linha esgoto série normal, DN= 100 mm, inclusive conexões</t>
  </si>
  <si>
    <t>mxmês</t>
  </si>
  <si>
    <t xml:space="preserve">INSTALAÇÕES HIDRÁULICAS - ÁGUA DE REUSO </t>
  </si>
  <si>
    <t>N° ITEM</t>
  </si>
  <si>
    <t>VALOR TOTAL DO ITEM</t>
  </si>
  <si>
    <t xml:space="preserve"> NAOR-GVS-GVE</t>
  </si>
  <si>
    <t>BDI (25%)</t>
  </si>
  <si>
    <t>pç</t>
  </si>
  <si>
    <t xml:space="preserve"> CLR - IAL - PRESIDENTE PRUDENTE</t>
  </si>
  <si>
    <t>DEMOLIÇÕES SEM REAPROVEITAMENTO</t>
  </si>
  <si>
    <t>TRANSPORTE E MOVIMENTAÇÃO DENTRO E FORA DA OBRA</t>
  </si>
  <si>
    <t xml:space="preserve">REVESTIMENTOS CERÂMICO </t>
  </si>
  <si>
    <t>FORRO BRISE E FACHADA</t>
  </si>
  <si>
    <t>REVESTIMENTO EM PEDRA</t>
  </si>
  <si>
    <t>REVESTIMENTO VINÍLICO</t>
  </si>
  <si>
    <t>Revestimento vinílico flexível em manta homogênea, espessura de 2 mm, com impermeabilizante acrílico</t>
  </si>
  <si>
    <t>21.02.281</t>
  </si>
  <si>
    <t>Divisória tipo piso/teto em vidro temperado simples, com coluna estrutural em alumínio extrudado</t>
  </si>
  <si>
    <t>14.30.842</t>
  </si>
  <si>
    <t>INSERTE METÁLICO</t>
  </si>
  <si>
    <t>IMPERMEABILIZAÇÃO, PROTEÇÃO E JUNTA</t>
  </si>
  <si>
    <t>24.02.054</t>
  </si>
  <si>
    <t>97.02.193</t>
  </si>
  <si>
    <t>97.02.194</t>
  </si>
  <si>
    <t>97.02.195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</si>
  <si>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</si>
  <si>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</si>
  <si>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Placa de sinalização em PVC fotoluminescente, com indicação de rota de evacuação e saída de emergência</t>
  </si>
  <si>
    <t>Caixa de passagem em alvenaria, 600 x 600 x 600 mm</t>
  </si>
  <si>
    <t>PAVIMENTAÇÃO, DRENAGEM E ILUMINAÇÃO DO PÁTIO E ESTACIONAMENTO</t>
  </si>
  <si>
    <t>Válvula de esfera em aço carbono fundido, passagem plena, extremidades rosqueáveis, classe 300 libras para vapor saturado, DN= 2´</t>
  </si>
  <si>
    <t>47.07.090</t>
  </si>
  <si>
    <t>08.02.060</t>
  </si>
  <si>
    <t>Montagem e desmontagem de cimbramento tubular metálico</t>
  </si>
  <si>
    <t>Tubo de PVC rígido soldável marrom, DN= 40 mm, (1 1/4´), inclusive conexões</t>
  </si>
  <si>
    <t>46.01.040</t>
  </si>
  <si>
    <t>Registro de gaveta em latão fundido cromado com canopla, DN= 1´ - linha especial</t>
  </si>
  <si>
    <t>Registro de pressão em latão fundido cromado com canopla, DN= 3/4´ - linha especial</t>
  </si>
  <si>
    <t>Registro de gaveta em latão fundido cromado com canopla, DN= 1 1/4´ - linha especial</t>
  </si>
  <si>
    <t>47.02.040</t>
  </si>
  <si>
    <t>Registro de gaveta em latão fundido cromado com canopla, DN= 1 1/2´ - linha especial</t>
  </si>
  <si>
    <t>47.02.050</t>
  </si>
  <si>
    <t>Válvula de retenção horizontal em bronze, DN= 1´</t>
  </si>
  <si>
    <t>Válvula de retenção horizontal em bronze, DN= 1 1/4´</t>
  </si>
  <si>
    <t>Válvula de retenção vertical em bronze, DN= 1´</t>
  </si>
  <si>
    <t>47.05.100</t>
  </si>
  <si>
    <t>Tubo de PVC rígido branco PxB com virola e anel de borracha, linha esgoto série normal, DN= 75 mm, inclusive conexões</t>
  </si>
  <si>
    <t>46.02.060</t>
  </si>
  <si>
    <t>Caixa sifonada de PVC rígido de 100 x 150 x 50 mm, com grelha</t>
  </si>
  <si>
    <t>49.01.020</t>
  </si>
  <si>
    <t>Caixa de passagem de esgoto em alvenaria, 600 x 600 x 600 mm</t>
  </si>
  <si>
    <t>Conjunto motor-bomba (centrífuga) 3 cv, multiestágio, Hman= 35 a 60 mca, Q= 7,8 a 5,8 m³/h</t>
  </si>
  <si>
    <t>43.10.456</t>
  </si>
  <si>
    <t>Cuba em aço inoxidável simples de 500x400x200mm</t>
  </si>
  <si>
    <t>44.06.360</t>
  </si>
  <si>
    <t>Demolição manual de revestimento cerâmico/granilite, incluindo a base</t>
  </si>
  <si>
    <t>Retirada de guarnição, moldura e peças lineares em madeira, fixadas</t>
  </si>
  <si>
    <t>04.08.040</t>
  </si>
  <si>
    <t>04.08.100</t>
  </si>
  <si>
    <t>Retirada de aparelho de ar condicionado portátil</t>
  </si>
  <si>
    <t>04.35.050</t>
  </si>
  <si>
    <t>Retirada de armário/gabinete em madeira ou metal</t>
  </si>
  <si>
    <t>Caixilho em alumínio anodizado basculante, sob medida - bronze/preto</t>
  </si>
  <si>
    <t>25.01.510</t>
  </si>
  <si>
    <t>Porta em alumínio anodizado de abrir, sob medida - bronze/preto</t>
  </si>
  <si>
    <t>25.02.230</t>
  </si>
  <si>
    <t>Vidro liso transparente de 5 mm</t>
  </si>
  <si>
    <t>26.01.060</t>
  </si>
  <si>
    <t>Mola hidráulica de piso, para porta com largura até 1,10 m e peso até 120 kg</t>
  </si>
  <si>
    <t>28.01.330</t>
  </si>
  <si>
    <t>Caixa de passagem de gordura em alvenaria, 600 x 600 x 600 mm</t>
  </si>
  <si>
    <t>Tubo de cobre classe A, DN= 79mm (3´), inclusive conexões (extravasor)</t>
  </si>
  <si>
    <t>QDLF-setor C - Quadro de distribuição universal de sobrepor IP54, 1800x760x200mm - com o barramentos para 350 A, com canaleta interna de pvc, placas de identificação dos circuitos em acrílico 15x40mm e de 40x80mm para identificação do quadro, completo com disjuntores  e demais componentes conforme o projeto.</t>
  </si>
  <si>
    <t>Cabo de cobre flexível de 95 mm², isolamento 0,6/1kV - isolação HEPR 90°C</t>
  </si>
  <si>
    <t>39.21.110</t>
  </si>
  <si>
    <t>Fio telefônico tipo FI-60, para ligação de aparelhos telefônicos</t>
  </si>
  <si>
    <t>39.11.090</t>
  </si>
  <si>
    <t>Eletrocalha lisa galvanizada a fogo, 100 x 50 mm, com acessórios</t>
  </si>
  <si>
    <t>38.21.120</t>
  </si>
  <si>
    <t>Eletroduto corrugado em polietileno de alta densidade, DN= 40 mm, com acessórios</t>
  </si>
  <si>
    <t>38.13.016</t>
  </si>
  <si>
    <t>Eletroduto corrugado em polietileno de alta densidade, DN= 30 mm, com acessórios</t>
  </si>
  <si>
    <t>38.13.010</t>
  </si>
  <si>
    <t>Canaleta aparente com duas tampas em PVC, autoextinguível, de 120 x 60 mm, com acessórios</t>
  </si>
  <si>
    <t>Suporte com furos de tomada em PVC de 60 x 60 x 150 mm, para canaleta aparente</t>
  </si>
  <si>
    <t>38.07.750</t>
  </si>
  <si>
    <t>38.07.720</t>
  </si>
  <si>
    <t>Lâmpada LED tubular T8 com base G13, de 1850 até 2000 Im - 18 a 20W</t>
  </si>
  <si>
    <t>41.02.551</t>
  </si>
  <si>
    <t>Luminária retangular de embutir tipo calha fechada, com difusor plano em acrílico, para 4 lâmpadas fluorescentes tubulares de 28 W/32 W/36 W/54 W</t>
  </si>
  <si>
    <t>Cabo de cobre flexível de 3 x 2,5 mm², isolamento 500 V - isolação PP 70°C</t>
  </si>
  <si>
    <t>39.24.152</t>
  </si>
  <si>
    <t xml:space="preserve">INSTALAÇÕES ELÉTRICAS </t>
  </si>
  <si>
    <t>Tampa de encaixe para eletrocalha, galvanizada a fogo, L= 250mm</t>
  </si>
  <si>
    <t>38.22.650</t>
  </si>
  <si>
    <t>Suporte para eletrocalha, galvanizado a fogo, 250x50mm</t>
  </si>
  <si>
    <t>38.23.050</t>
  </si>
  <si>
    <t>Vergalhão com rosca, porca e arruela de diâmetro 5/16´ (tirante)</t>
  </si>
  <si>
    <t>38.07.216</t>
  </si>
  <si>
    <t>Tampa de pressão para perfilado de 38 x 38 mm</t>
  </si>
  <si>
    <t>38.07.050</t>
  </si>
  <si>
    <t>Saída lateral simples, diâmetro de 3/4´</t>
  </si>
  <si>
    <t>38.07.130</t>
  </si>
  <si>
    <t>Controlador de acesso com identificação por impressão digital (biometria) e software de gerenciamento</t>
  </si>
  <si>
    <t>66.02.560</t>
  </si>
  <si>
    <t>FORRO</t>
  </si>
  <si>
    <t>INSTALAÇÕES DE LÓGICA, TELEFONIA E VIGILÂNCIA E CONTRÔLE</t>
  </si>
  <si>
    <t>44.02.300</t>
  </si>
  <si>
    <t>Superfície sólido mineral para bancadas, saias, frontões e/ou cubas</t>
  </si>
  <si>
    <t>Cuba em aço inoxidável simples de 600x500x400mm</t>
  </si>
  <si>
    <t>44.06.520</t>
  </si>
  <si>
    <t>33.10.010</t>
  </si>
  <si>
    <t>Tinta látex antimofo em massa, inclusive preparo (forro de gesso)</t>
  </si>
  <si>
    <t>Massa corrida a base de PVA</t>
  </si>
  <si>
    <t>33.02.060</t>
  </si>
  <si>
    <t>Barra de apoio reta, para pessoas com mobilidade reduzida, em tubo de aço inoxidável de 1 1/2´ x 800 mm</t>
  </si>
  <si>
    <t>30.01.030</t>
  </si>
  <si>
    <t>Espelho comum de 3 mm com moldura em alumínio</t>
  </si>
  <si>
    <t>26.04.030</t>
  </si>
  <si>
    <t>Ducha higiênica cromada</t>
  </si>
  <si>
    <t>44.03.360</t>
  </si>
  <si>
    <t>Massa corrida a base de PVA (forro de gesso)</t>
  </si>
  <si>
    <t>Fechadura de centro com cilindro para porta em vidro temperado</t>
  </si>
  <si>
    <t>28.20.600</t>
  </si>
  <si>
    <t>MOBILIÁRIO</t>
  </si>
  <si>
    <t>Retirada de armário em madeira ou metal</t>
  </si>
  <si>
    <t>Armário sob medida em compensado de madeira totalmente revestido em laminado melamínico texturizado, completo - módulos com pés reguláveis de aço inox</t>
  </si>
  <si>
    <t>Revestimento em pastilha de porcelana natural ou esmaltada de 2,5 x 2,5 cm, assentado e rejuntado com argamassa colante industrializada</t>
  </si>
  <si>
    <t>18.12.120</t>
  </si>
  <si>
    <t>Porta em laminado fenólico melamínico com acabamento liso, batente de madeira sem revestimento - 90 x 210 cm</t>
  </si>
  <si>
    <t>23.04.110</t>
  </si>
  <si>
    <t>Revestimento em laminado fenólico melamínico de batente e guarnição para porta de 90 x 210 cm</t>
  </si>
  <si>
    <t>DIVISÓRIAS, ESQUADRIAS, VIDROS  E FERRAGENS</t>
  </si>
  <si>
    <t>Forro em painéis de gesso acartonado, acabamento liso com película em PVC - 625mm x 1250mm, espessura de 9,5mm, removível</t>
  </si>
  <si>
    <t>Forro de gesso removível com película rígida de PVC de 625mm x 625mm</t>
  </si>
  <si>
    <t>22.02.100</t>
  </si>
  <si>
    <t>22.02.190</t>
  </si>
  <si>
    <t>Trinco de piso para porta em vidro temperado</t>
  </si>
  <si>
    <t>28.20.770</t>
  </si>
  <si>
    <t>Espelho para trinco de piso para porta em vidro temperado</t>
  </si>
  <si>
    <t>28.20.760</t>
  </si>
  <si>
    <t>Dobradiça inferior para porta de vidro temperado</t>
  </si>
  <si>
    <t>Dobradiça superior para porta de vidro temperado</t>
  </si>
  <si>
    <t>28.20.220</t>
  </si>
  <si>
    <t>28.20.230</t>
  </si>
  <si>
    <t>Barra antipânico de sobrepor para porta de 1 folha</t>
  </si>
  <si>
    <t>28.20.030</t>
  </si>
  <si>
    <t>Porta em laminado fenólico melamínico com acabamento liso, batente de madeira sem revestimento - 140 x 210 cm</t>
  </si>
  <si>
    <t>23.04.130</t>
  </si>
  <si>
    <t>Revestimento em laminado fenólico melamínico de batente e guarnição para porta de 140 x 210 cm</t>
  </si>
  <si>
    <t>Revestimento em laminado fenólico melamínico de batente e guarnição para porta de 160 x 210 cm</t>
  </si>
  <si>
    <t>Porta em laminado fenólico melamínico com acabamento liso, batente de madeira sem revestimento - 160 x 210 cm</t>
  </si>
  <si>
    <t>Porta em alumínio anodizado de abrir, tipo veneziana, sob medida - bronze/preto</t>
  </si>
  <si>
    <t>25.02.250</t>
  </si>
  <si>
    <t>32.06.231</t>
  </si>
  <si>
    <t>Película incolor fosca para aplicação em divisória e porta de vidro</t>
  </si>
  <si>
    <t>44.03.300</t>
  </si>
  <si>
    <t>Torneira volante tipo alavanca</t>
  </si>
  <si>
    <t>Pass through, com corpo em chapa de aço Inox AISI 304 com espessura mínima de 1,2 mm, com puxadores e portas de abrir em aço Inox AISI 304 com espessura mínimo de 1,2 mm, com borracha de vedação, visor de vidro incolor laminado de 6 mm, medidas externas mínimas de H-600 mm x L-600 mm  x   P-700 mm,  com sistema de intertravamento de portas com eletroíma e contato embutido no batente da porta e com bateria, acabamentos com as alvenarias em perfil arredondado de alumínio selado com silicone branco</t>
  </si>
  <si>
    <t xml:space="preserve">UC-01 a UC-03 - Unidade condensadora condicionador Split capacidade nominal de 7,50TR ventilador axial um circuito, consumo nominal de 9,0 KW em 220 V/3F/60HZ
</t>
  </si>
  <si>
    <t xml:space="preserve">UE-01 e UE-02 - Unidade evaporadora condicionador Split capacidade nominal de 7,50TR gabinete hotizontal vazão de 5.100 m³/h em 220 V/3F/60HZ </t>
  </si>
  <si>
    <t>UE-03 - Unidade evaporadora condicionador Split capacidade nominal de 7,50TR gabinete vertical vazão de 5.100 m³/h em 220 V/3F/60HZ</t>
  </si>
  <si>
    <t xml:space="preserve">UC-04 - Unidade condensadora condicionador Split capacidade nominal de 5,0TR ventilador axial um circuito, consumo nominal de 6,0 KW em 220 V/3F/60HZ </t>
  </si>
  <si>
    <t xml:space="preserve">EU-04 - Unidade evaporadora condicionador Split capacidade nominal de 5,0TR gabinete horizontal vazão de 3.400 m³/h em 220 V/3F/60HZ </t>
  </si>
  <si>
    <t xml:space="preserve">UC-05 a UC-09 - Unidade condensadora condicionador Split capacidade nominal de 36.000 BTU ventilador axial um circuito, consumo nominal de 4,40 KW em 220 V/1F/60HZ </t>
  </si>
  <si>
    <t xml:space="preserve">UE-05 - Unidade evaporadora cassete condicionador Split capacidade nominal de 36.000 BTU com controle remoto em 220 V/1F/60HZ </t>
  </si>
  <si>
    <t>UE-06 - Unidade evaporadora BUILT-IN condicionador Split capacidade nominal de 36.000 BTU com controle remoto em 220 V/1F/60HZ</t>
  </si>
  <si>
    <t xml:space="preserve">UE-07 a UE-09 - Unidade evaporadora piso teto condicionador Split capacidade nominal de 36.000 BTU com controle remoto em 220 V/1F/60HZ
</t>
  </si>
  <si>
    <t>UC-10 a UC-16 - Unidade condensadora condicionador Split capacidade nominal de 24.000 BTU ventilador axial um circuito, consumo nominal de 2,70 KW em 220 V/1F/60HZ</t>
  </si>
  <si>
    <t xml:space="preserve">UE-10 - Unidade evaporadora cassete condicionador Split capacidade nominal de 24.000 BTU com controle remoto em 220 V/1F/60HZ
</t>
  </si>
  <si>
    <t>EU-11 - Unidade evaporadora BUILT-IN condicionador Split capacidade nominal de 24.000 BTU com controle remoto em 220 V/1F/60HZ</t>
  </si>
  <si>
    <t>UE-12 a UE-16 - Unidade evaporadora Hiwall condicionador Split capacidade nominal de 24.000 BTU com controle remoto em 220 V/1F/60HZ</t>
  </si>
  <si>
    <t>UC-17 a UC-28 - Unidade condensadora condicionador Split capacidade nominal de 18.000 BTU ventilador axial  um circuito, consumo nominal de 2,05 KW em 220 V/1F/60HZ</t>
  </si>
  <si>
    <t>UE-17 - Unidade evaporadora BUILT-IN condicionador Split capacidade nominal de 18.000 BTU com controle remoto em 220 V/1F/60HZ</t>
  </si>
  <si>
    <t>UE-18 a UE-28 - Unidade evaporaora HIWALL condicionador Split capacidade nominal de 18.000 BTU com controle remoto em 220 V/1F/60HZ</t>
  </si>
  <si>
    <t>UC-29 a UC-33 - Unidade condensadora condicionador Split capacidade nominal de 12.000 BTU ventilador axial um circuito, consumo nominal de 1,40 KW em 220 V/1F/60HZ</t>
  </si>
  <si>
    <t>UE-29 a UE-33 - Unidade evaporadora HIWALL condicionador Split capacidade nominal de 12.000 BTU com controle remoto em 220 V/1F/60HZ</t>
  </si>
  <si>
    <t>UC-34 a UC-45 - Unidade condensadora condicionador Split capacidade nominal de 12.000 BTU ventilador axial um circuito, consumo nominal de 1,25 KW em 220 V/1F/60HZ</t>
  </si>
  <si>
    <t>UE-34 a UE-45 - Unidade evaporadora HIWALL condicionador Split capacidade nominal de 12.000 BTU com controle remoto em 220 V/1F/60HZ</t>
  </si>
  <si>
    <t>CV-01 - Gabinete metélico para ar externo ventilador SIROCCO vazão de 825 m³/h contra 45mmca pressão estática total provido de filtragem G-4+F-5 ABNT pintura epóxi, motor ventilador 1,4 KW em 220 V/3F/60HZ – prever isolamento acustico interno</t>
  </si>
  <si>
    <t>CV-02 - Gabinete metálico para ar externo ventilador SIROCCO vazão de 1.342 m³/h contra 45mmca pressão estática total provido de filtragem G-4+F-5 ABNT pintura epóxi, motor ventilador 0,37 KW em 220 V/3F/60HZ – prever isolamento acústico interno</t>
  </si>
  <si>
    <t>CV-03 - Gabinete metálico para ar externo ventilador SIROCCO vazão de 664 m³/h contra 45mmca pressão estática total provido de filtragem G-4+F-5 ABNT pintura epóxi, motor ventilador 0,25 KW em 220 V/3F/60HZ – prever isolamento acústico interno</t>
  </si>
  <si>
    <t>VE-01 - Exaustor centrífugo simples aspiração SIROCCO vazão de ar 5.100 m³/h pressão estástica toral  motor 0,55 KW em 220V/3F/60HZ</t>
  </si>
  <si>
    <t xml:space="preserve">CE-01 - Gabinete metálico para exaustão, ventilador SIROCCO, vazão de 800 m³/h, motor contra 70mmCA - 220v / 3f/  60 hz                      </t>
  </si>
  <si>
    <t>Caixa de filtragem para duto filtragem G-4+F-8+A3 ABNT - Durapack -55 Veco</t>
  </si>
  <si>
    <t>Caixa de filtragem para duto filtragem F-8+A3 ABNT</t>
  </si>
  <si>
    <t>Ventilador centrifugo "IN-LINE" Turbo-200</t>
  </si>
  <si>
    <t>Kiit de exaustão ventokit in line 150, 20W em paralelo com a iluminação</t>
  </si>
  <si>
    <t>Difusor em alumínio, quadrado de 4 VIAS 15X15" com caixa plenun e registro</t>
  </si>
  <si>
    <t>Difusor em alumínio, quadrado de 4 vias 15X15" com registro</t>
  </si>
  <si>
    <t>Difusor em alumínio, quadrado de 4 vias12X12" com caixa plenum e registro</t>
  </si>
  <si>
    <t>Diifusor em alumínio, quadrado de 4 vias 12X12" com registro</t>
  </si>
  <si>
    <t>Difusor em alumínio, quadrado de 4 vias 9X9" com registro</t>
  </si>
  <si>
    <t>Difusor em ABS, redondo, referência Ventidek DVK-200</t>
  </si>
  <si>
    <t>Difusor em ABS, redondo, referência Ventidek DVK-150</t>
  </si>
  <si>
    <t>Difusor em alumínio, redondo referência Ventidek DVK-100</t>
  </si>
  <si>
    <t>Grelha em alumínio, de lâminas fixas 70X30cm com registro para retorno do ar</t>
  </si>
  <si>
    <t>Grelha em alumínio, de lâminas fixas 60X30cm, com registro para retorno do ar</t>
  </si>
  <si>
    <t>Grelha em alumínio, de lâminas fixas 50X30cm com registro para retorno do ar</t>
  </si>
  <si>
    <t>Grelha em alumínio, de lâminas fixas 40X30cm com registro para retorno do ar</t>
  </si>
  <si>
    <t>Grelha em alumínio, de lâminas fixas 30X30cm com registro para retorno do ar</t>
  </si>
  <si>
    <t>Grelha em alumínio, de lâminas fixas 25X25cm com registro para retorno do ar</t>
  </si>
  <si>
    <t>Grelha em alumínio, de porta lâminas fixas 50X50cm com dupla moldura para retorno do ar</t>
  </si>
  <si>
    <t>Grelha em alumínio, de portas lâminas fixas 30X25cm com dupla moldura para exaustão do ar</t>
  </si>
  <si>
    <t>Grelha em alumínio, de lâminas fixas 30X30cm com registro para exaustão do ar</t>
  </si>
  <si>
    <t>Grelha em alumínio, de lâminas fixas 25X25cm com registro para exaustão do ar</t>
  </si>
  <si>
    <t>Veneziana em alumínio 60X30cm com tela de proteção</t>
  </si>
  <si>
    <t>Veneziana em alumínio 30X30cm com tela de proteção</t>
  </si>
  <si>
    <t>Tomada de ar externo 35X30 cm com veneziana, tela, registro e filtro G-4 ABNT</t>
  </si>
  <si>
    <t>Tomada de ar externo 30X30 cm com veneziana, tela, registro e filtro G-3 ABNT</t>
  </si>
  <si>
    <t>Registro em chapa galvanizada lâminas opostas 75X35 cm, para controle de vazão</t>
  </si>
  <si>
    <t>Registro em chapa galvanizada lâminas opostas 30X20 cm, para controle e vazão</t>
  </si>
  <si>
    <t>Registro em chapa galvanizada lâminas opostas 25X15 cm, para controle de vazão</t>
  </si>
  <si>
    <t>Registro em chapa galvanizada lâminas opostas 20X20 cm, para controle de vazão</t>
  </si>
  <si>
    <t>Registro em chapa galvanizada lâminas opostas 20X15 cm, para controle de vazão</t>
  </si>
  <si>
    <t>Registro em chapa galvanizada lâminas opostas 10X10 cm, para controel de vazão</t>
  </si>
  <si>
    <t>Dutos de chapa galvanizada nº 26 - seção até 300 mm</t>
  </si>
  <si>
    <t>Dutos de chapa galvazniada nº 24 - seção de 300 mm a 750 mm</t>
  </si>
  <si>
    <t>Suporte/tirantes e demais acessórios metálicos</t>
  </si>
  <si>
    <t>Tubo de cobre flexível, espessura de 1/32", diâmetro de 1/4" - inclusive conexões</t>
  </si>
  <si>
    <t>Tubo de cobre flexível, espessura de 1/32", diâmetro de 3/8" - inclusive conexões</t>
  </si>
  <si>
    <t>Tubo de cobre flexível, espessura de 1/32", diâmetro de 1/2" - inclusive conexões</t>
  </si>
  <si>
    <t>Tubo de cobre flexível, espessura de 1/32", diâmetro de 5/8" - inclusive conexões</t>
  </si>
  <si>
    <t>Tubo de cobre flexível, espessura de 1/32", diâmetro de 7/8" - inclusive conexões</t>
  </si>
  <si>
    <t>Isolamento térmico em espuma elastomérica, espessura de 9 a 12 mm, para tubulação de cobre de 3/8"</t>
  </si>
  <si>
    <t>Isolamento térmico em espuma elastomérica, espessura de 9 a 12 mm, para tubulação de cobre de 1/2"</t>
  </si>
  <si>
    <t>Isolamento térmico em espuma elastomérica, espessura de 9 a 12 mm, para tubulação de cobre de 5/8"</t>
  </si>
  <si>
    <t>Isolamento térmico em espuma elastomérica, espessura de 9 a 12 mm, para tubuação de cobre de 7/8"</t>
  </si>
  <si>
    <t>PARA TODO O EDIFÍCIO</t>
  </si>
  <si>
    <t>PARA CLR-IAL/NAOR/GVE/GVS</t>
  </si>
  <si>
    <t xml:space="preserve">INSTALAÇÕES DE DETECÇÃO, ALARME, EXTINÇÃO E  COMBATE DE INCÊNDIO  </t>
  </si>
  <si>
    <t>Estrutura metálica para apoio de bancadas/tampos, em tubo de ferro de seção retangular 30x50 mm, espessura de 2,65mm - ASTM 36, conforme detalhes do projeto de mobiliário</t>
  </si>
  <si>
    <t>Pintura com esmalte alquídico em estrutura metálica</t>
  </si>
  <si>
    <t>33.07.130</t>
  </si>
  <si>
    <t xml:space="preserve">MOBILIÁRIO </t>
  </si>
  <si>
    <t>*Isolamento: PUR 150mm</t>
  </si>
  <si>
    <t>*Temperatura Interna: -20 ºC</t>
  </si>
  <si>
    <t>*Piso: Isolado em Painel</t>
  </si>
  <si>
    <t>*01 Porta Frigorífica: Giratória 0,80 x 1,80 x 0,10m</t>
  </si>
  <si>
    <t>*01 Bi-bloco Frigorífico SPLIT Modelo KFB 200 ou similar</t>
  </si>
  <si>
    <t>*Dimensões da Câmara (Medidas Externas): 1,35 x 1,80 x 2,80m</t>
  </si>
  <si>
    <t>*Temperatura Interna: 1 ºC</t>
  </si>
  <si>
    <t>*01 Bi-bloco Frigorífico SPLIT Modelo KFB 100 ou similar</t>
  </si>
  <si>
    <t>Câmara de congelados</t>
  </si>
  <si>
    <t>*Dimensões da Câmara (Medidas Externas): 1,10 x 1,75 x 2,80m</t>
  </si>
  <si>
    <t>*01 Bi-bloco Frigorífico SPLIT Modelo KFB 150 ou similar</t>
  </si>
  <si>
    <t>Estante lisa com 5 prateleiras com 1.450x300x1.800 mm em aço inox AISI 316, liga 18.8, bitolo 20, conforme especificações do memorial descritivo.</t>
  </si>
  <si>
    <t>Estante lisa com 5 prateleiras com 2.300x300x1.800 mm em aço inox AISI 316, liga 18.8, bitolo 20, conforme especificações do memorial descritivo.</t>
  </si>
  <si>
    <t>Estante lisa com 5 prateleiras com 1.150x300x1.800 mm em aço inox AISI 316, liga 18.8, bitolo 20, conforme especificações do memorial descritivo.</t>
  </si>
  <si>
    <t>Estante lisa com 5 prateleiras com 1.400x300x1.800 mm em aço inox AISI 316, liga 18.8, bitolo 20, conforme especificações do memorial descritivo.</t>
  </si>
  <si>
    <t>Estante lisa com 5 prateleiras com 1.250x300x1.800 mm em aço inox AISI 316, liga 18.8, bitolo 20, conforme especificações do memorial descritivo.</t>
  </si>
  <si>
    <t>Estante lisa com 5 prateleiras com 500x300x1.800 mm em aço inox AISI 316, liga 18.8, bitolo 20, conforme especificações do memorial descritivo.</t>
  </si>
  <si>
    <t xml:space="preserve">*Dimensões da Câmara (Medidas Externas): 3,20 x 1,75 x 2,80m, com </t>
  </si>
  <si>
    <t>CABINE PRIMÁRIA</t>
  </si>
  <si>
    <t>Abertura para vão de luminária em forro modular</t>
  </si>
  <si>
    <t>Isolamento térmico em espuma elastomérica, espessura de 9 a 12 mm, para tubulação de cobre de 1/4"</t>
  </si>
  <si>
    <t>32.11.270</t>
  </si>
  <si>
    <t>32.11.280</t>
  </si>
  <si>
    <t>32.11.310</t>
  </si>
  <si>
    <t>32.11.430</t>
  </si>
  <si>
    <t>46.27.100</t>
  </si>
  <si>
    <t>46.27.060</t>
  </si>
  <si>
    <t>46.27.080</t>
  </si>
  <si>
    <t>46.27.090</t>
  </si>
  <si>
    <t xml:space="preserve">  REFORÇO ESTRUTURAL DE PISO.</t>
  </si>
  <si>
    <t>Armário/gabinete embutido em MDF sob medida, revestido em laminado melamínico, com portas e prateleiras</t>
  </si>
  <si>
    <t>23.08.040</t>
  </si>
  <si>
    <t>Elaboração de projeto de adequação de entrada de energia elétrica junto a concessionária, com medição em média tensão e demanda acima de 300 kVA a 2 MVA</t>
  </si>
  <si>
    <t>01.06.041</t>
  </si>
  <si>
    <t>Tapume móvel para fechamento de áreas</t>
  </si>
  <si>
    <t>02.03.110</t>
  </si>
  <si>
    <t>Locação de quadros metálicos para plataforma de proteção, inclusive o madeiramento</t>
  </si>
  <si>
    <t>02.03.200</t>
  </si>
  <si>
    <t>m²xmês</t>
  </si>
  <si>
    <t>Apicoamento manual de piso, parede ou teto</t>
  </si>
  <si>
    <t>03.03.020</t>
  </si>
  <si>
    <t>Remoção de pintura em massa com lixamento</t>
  </si>
  <si>
    <t>03.10.140</t>
  </si>
  <si>
    <t>Retirada de folha de esquadria metálica</t>
  </si>
  <si>
    <t>04.09.040</t>
  </si>
  <si>
    <t>04.09.080</t>
  </si>
  <si>
    <t>Retirada de batente, corrimão ou peças lineares metálicas, fixados</t>
  </si>
  <si>
    <t>Remoção de barramento de cobre</t>
  </si>
  <si>
    <t>04.17.080</t>
  </si>
  <si>
    <t>Remoção de base de fusível tipo DIAZED</t>
  </si>
  <si>
    <t>04.17.120</t>
  </si>
  <si>
    <t>Remoção de base e haste de para-raios</t>
  </si>
  <si>
    <t>04.17.140</t>
  </si>
  <si>
    <t>Remoção de base ou chave para fusível NH tipo tripolar</t>
  </si>
  <si>
    <t>04.17.160</t>
  </si>
  <si>
    <t>Remoção de caixa de entrada de energia padrão medição indireta completa</t>
  </si>
  <si>
    <t>04.18.060</t>
  </si>
  <si>
    <t>Remoção de caixa para transformador de corrente</t>
  </si>
  <si>
    <t>04.18.140</t>
  </si>
  <si>
    <t>Remoção de cantoneira metálica</t>
  </si>
  <si>
    <t>04.18.180</t>
  </si>
  <si>
    <t>Remoção de chave fusível indicadora tipo Matheus</t>
  </si>
  <si>
    <t>Remoção de chave seccionadora tripolar seca mecanismo de manobra frontal</t>
  </si>
  <si>
    <t>04.18.270</t>
  </si>
  <si>
    <t>04.18.280</t>
  </si>
  <si>
    <t>Remoção de cinta de fixação de eletroduto ou sela para cruzeta em poste</t>
  </si>
  <si>
    <t>04.18.320</t>
  </si>
  <si>
    <t>Remoção de cordoalha ou cabo de cobre nu</t>
  </si>
  <si>
    <t>04.18.410</t>
  </si>
  <si>
    <t>Remoção de cruzeta de madeira</t>
  </si>
  <si>
    <t>04.18.470</t>
  </si>
  <si>
    <t>Remoção de disjuntor de volume normal ou reduzido</t>
  </si>
  <si>
    <t>04.19.020</t>
  </si>
  <si>
    <t>Remoção de fundo de quadro de distribuição ou caixa de passagem</t>
  </si>
  <si>
    <t>04.19.080</t>
  </si>
  <si>
    <t>Remoção de isolador tipo pino, inclusive o pino</t>
  </si>
  <si>
    <t>04.19.180</t>
  </si>
  <si>
    <t>Remoção de manopla de comando de disjuntor</t>
  </si>
  <si>
    <t>Remoção de mão francesa</t>
  </si>
  <si>
    <t>Remoção de terminal modular (mufla) tripolar ou unipolar</t>
  </si>
  <si>
    <t>04.20.080</t>
  </si>
  <si>
    <t>04.20.100</t>
  </si>
  <si>
    <t>04.20.120</t>
  </si>
  <si>
    <t>Remoção de perfilado</t>
  </si>
  <si>
    <t>Remoção de porta de quadro ou painel</t>
  </si>
  <si>
    <t>04.21.060</t>
  </si>
  <si>
    <t>04.21.100</t>
  </si>
  <si>
    <t>Remoção de relé</t>
  </si>
  <si>
    <t>04.21.240</t>
  </si>
  <si>
    <t>Remoção de terminal ou conector para cabos</t>
  </si>
  <si>
    <t>Remoção de transformador de potência em cabine primária</t>
  </si>
  <si>
    <t>Remoção de transformador de potencial completo (pequeno)</t>
  </si>
  <si>
    <t>04.22.020</t>
  </si>
  <si>
    <t>04.22.040</t>
  </si>
  <si>
    <t>04.22.050</t>
  </si>
  <si>
    <t>Remoção de tubulação elétrica embutida com diâmetro externo acima de 50 mm</t>
  </si>
  <si>
    <t>04.22.120</t>
  </si>
  <si>
    <t>Remoção de entulho de obra com caçamba metálica - material volumoso e misturado por alvenaria, terra, madeira, papel, plástico e metal</t>
  </si>
  <si>
    <t>05.07.050</t>
  </si>
  <si>
    <t>Porta/portão de abrir em chapa, sob medida</t>
  </si>
  <si>
    <t>24.02.060</t>
  </si>
  <si>
    <t>Tela de proteção em malha ondulada de 1´, fio 10 (BWG), com requadro</t>
  </si>
  <si>
    <t>24.03.210</t>
  </si>
  <si>
    <t>Tampa em chapa de segurança tipo xadrez, aço galvanizado a fogo antiderrapante de 1/4´</t>
  </si>
  <si>
    <t>24.03.340</t>
  </si>
  <si>
    <t>Reparo de trincas rasas até 5,0 mm de largura, na massa</t>
  </si>
  <si>
    <t>33.01.280</t>
  </si>
  <si>
    <t>Caixa de medição externa tipo ´N´ (1300 x 1200 x 270) mm, padrão Concessionárias</t>
  </si>
  <si>
    <t>36.03.050</t>
  </si>
  <si>
    <t>Caixa para seccionadora tipo ´T´ (900 x 600 x 250) mm, padrão Concessionárias</t>
  </si>
  <si>
    <t>Caixa de medição interna tipo ´A1´ (1000 x 1000 x 300) mm, padrão Concessionárias</t>
  </si>
  <si>
    <t>36.03.080</t>
  </si>
  <si>
    <t>36.03.090</t>
  </si>
  <si>
    <t>Suporte para 1 isolador de baixa tensão</t>
  </si>
  <si>
    <t>36.04.010</t>
  </si>
  <si>
    <t>Isolador tipo roldana para baixa tensão de 76 x 79 mm</t>
  </si>
  <si>
    <t>Isolador tipo pino para 15 kV, inclusive pino (poste)</t>
  </si>
  <si>
    <t>Isolador pedestal para 15 kV</t>
  </si>
  <si>
    <t>36.05.080</t>
  </si>
  <si>
    <t>36.05.100</t>
  </si>
  <si>
    <t>Terminal modular (mufla) unipolar externo para cabo até 70 mm²/15 kV</t>
  </si>
  <si>
    <t>36.06.060</t>
  </si>
  <si>
    <t>Para-raios de distribuição, classe 15 kV/10 kA, completo, encapsulado com polímero</t>
  </si>
  <si>
    <t>36.07.060</t>
  </si>
  <si>
    <t>Transformador de potência trifásico de 750 kVA, classe 15 kV, a seco</t>
  </si>
  <si>
    <t>36.09.360</t>
  </si>
  <si>
    <t>Vergalhão de cobre eletrolítico, diâmetro de 3/8´</t>
  </si>
  <si>
    <t>União angular para vergalhão, diâmetro de 3/8´</t>
  </si>
  <si>
    <t>Bobina mínima para disjuntor (a óleo)</t>
  </si>
  <si>
    <t>Terminal para vergalhão, diâmetro de 3/8´</t>
  </si>
  <si>
    <t>Braçadeira para fixação de eletroduto, até 4´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</si>
  <si>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</si>
  <si>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</si>
  <si>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</si>
  <si>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</si>
  <si>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Cruzeta de madeira de 2400 mm</t>
  </si>
  <si>
    <t>Luva isolante de borracha, acima de 10 até 20 kV</t>
  </si>
  <si>
    <t>Mão francesa de 700 mm</t>
  </si>
  <si>
    <t>Luva isolante de borracha, até 10 kV</t>
  </si>
  <si>
    <t>Mudança de tap do transformador</t>
  </si>
  <si>
    <t>36.20.010</t>
  </si>
  <si>
    <t>36.20.030</t>
  </si>
  <si>
    <t>36.20.040</t>
  </si>
  <si>
    <t>36.20.050</t>
  </si>
  <si>
    <t>36.20.060</t>
  </si>
  <si>
    <t>36.20.070</t>
  </si>
  <si>
    <t>36.20.090</t>
  </si>
  <si>
    <t>36.20.100</t>
  </si>
  <si>
    <t>36.20.120</t>
  </si>
  <si>
    <t>36.20.140</t>
  </si>
  <si>
    <t>36.20.180</t>
  </si>
  <si>
    <t>36.20.200</t>
  </si>
  <si>
    <t>36.20.210</t>
  </si>
  <si>
    <t>36.20.220</t>
  </si>
  <si>
    <t>par</t>
  </si>
  <si>
    <t>Placa de advertência ´Perigo Alta Tensão´ em cabine primária, nas dimensões 400 x 300 mm, chapa 18</t>
  </si>
  <si>
    <t>Luva de couro para proteção de luva isolante</t>
  </si>
  <si>
    <t>Sela para cruzeta de madeira</t>
  </si>
  <si>
    <t>Caixa porta luvas em madeira, com tampa</t>
  </si>
  <si>
    <t>36.20.330</t>
  </si>
  <si>
    <t>36.20.340</t>
  </si>
  <si>
    <t>36.20.350</t>
  </si>
  <si>
    <t>Tapete de borracha isolante elétrico de 1000 x 1000 mm</t>
  </si>
  <si>
    <t>36.20.380</t>
  </si>
  <si>
    <t>Dispositivo Soft Starter para motor 50 cv, trifásico 220 V</t>
  </si>
  <si>
    <t>36.20.580</t>
  </si>
  <si>
    <t>Disjuntor fixo PVO trifásico, 15 kV, 630 A x 350 MVA, com relé de proteção de sobrecorrente e transformadores de corrente</t>
  </si>
  <si>
    <t>Disjuntor em caixa aberta tripolar extraível, 500V de 3200A, com acessórios</t>
  </si>
  <si>
    <t>37.13.530</t>
  </si>
  <si>
    <t>37.13.550</t>
  </si>
  <si>
    <t>Disjuntor série universal, em caixa moldada, térmico e magnético fixos, bipolar 480/600 V, corrente de 125 A</t>
  </si>
  <si>
    <t>37.13.700</t>
  </si>
  <si>
    <t>Disjuntor em caixa moldada, térmico ajustável e magnético fixo, tripolar 2000/1200 V, faixa de ajuste de 1600 até 2000 A</t>
  </si>
  <si>
    <t>37.13.920</t>
  </si>
  <si>
    <t>Chave seccionadora tripolar sob carga para 400 A - 15 kV - com prolongador</t>
  </si>
  <si>
    <t>37.15.120</t>
  </si>
  <si>
    <t>Transformador de potencial monofásico até 2000 VA classe 15 kV, a seco, com fusíveis</t>
  </si>
  <si>
    <t>37.18.020</t>
  </si>
  <si>
    <t>Transformador de corrente 800-5 A, janela</t>
  </si>
  <si>
    <t>37.19.010</t>
  </si>
  <si>
    <t>Transformador de corrente 2000-5 A até 2500-5 A - janela</t>
  </si>
  <si>
    <t>37.19.080</t>
  </si>
  <si>
    <t>Barra de neutro e/ou terra</t>
  </si>
  <si>
    <t>37.20.080</t>
  </si>
  <si>
    <t>Banco de medição para transformadores TC/TP, padrão Eletropaulo e/ou Cesp</t>
  </si>
  <si>
    <t>Suporte fixo para transformadores de potencial</t>
  </si>
  <si>
    <t>37.20.130</t>
  </si>
  <si>
    <t>37.20.140</t>
  </si>
  <si>
    <t>Inversor de frequência para variação de velocidade em motores, potência de 50 cv</t>
  </si>
  <si>
    <t>Punho de manobra com articulador de acionamento</t>
  </si>
  <si>
    <t>37.20.193</t>
  </si>
  <si>
    <t>37.20.210</t>
  </si>
  <si>
    <t>Capacitor de potência trifásico de 10 kVAr, 220 V/60 Hz, para correção de fator de potência</t>
  </si>
  <si>
    <t>37.21.010</t>
  </si>
  <si>
    <t>Eletroduto galvanizado, pesado de 4´ - com acessórios</t>
  </si>
  <si>
    <t>38.05.180</t>
  </si>
  <si>
    <t>Cabo de cobre nu, têmpera mole, classe 2, de 35 mm²</t>
  </si>
  <si>
    <t>Cabo de cobre nu, têmpera mole, classe 2, de 50 mm²</t>
  </si>
  <si>
    <t>39.04.070</t>
  </si>
  <si>
    <t>39.04.080</t>
  </si>
  <si>
    <t>Cabo de cobre de 35 mm², isolamento 8,7/15 kV - isolação EPR 90°C</t>
  </si>
  <si>
    <t>39.06.070</t>
  </si>
  <si>
    <t>Conector split-bolt para cabo de 35 mm², latão, simples</t>
  </si>
  <si>
    <t>Conector split-bolt para cabo de 50 mm², latão, simples</t>
  </si>
  <si>
    <t>39.09.040</t>
  </si>
  <si>
    <t>39.09.060</t>
  </si>
  <si>
    <t>Terminal de pressão/compressão para cabo de 185 mm²</t>
  </si>
  <si>
    <t>Terminal de pressão/compressão para cabo de 240 mm²</t>
  </si>
  <si>
    <t>39.10.280</t>
  </si>
  <si>
    <t>39.10.300</t>
  </si>
  <si>
    <t>Cabo de alumínio nu sem alma de aço CA, 2/0 AWG - Aster</t>
  </si>
  <si>
    <t>39.15.070</t>
  </si>
  <si>
    <t>Cabo de cobre flexível de 185 mm², isolamento 0,6/1kV - isolação HEPR 90°C</t>
  </si>
  <si>
    <t>Cabo de cobre flexível de 240 mm², isolamento 0,6/1kV - isolação HEPR 90°C</t>
  </si>
  <si>
    <t>39.21.130</t>
  </si>
  <si>
    <t>39.21.140</t>
  </si>
  <si>
    <t>Interruptor bipolar simples, 1 tecla dupla e placa</t>
  </si>
  <si>
    <t>40.05.180</t>
  </si>
  <si>
    <t>Relé supervisor trifásico contra falta de fase, inversão de fase e mínima tensão</t>
  </si>
  <si>
    <t>40.11.070</t>
  </si>
  <si>
    <t>Chave comutadora/seletora com 1 polo e 3 posições para 25 A</t>
  </si>
  <si>
    <t>40.12.030</t>
  </si>
  <si>
    <t>Chave comutadora para amperímetro</t>
  </si>
  <si>
    <t>Amperímetro de ferro móvel de 96x96mm, para ligação em transformador de corrente, escala fixa de 0A/50A até 0A/2,0kA</t>
  </si>
  <si>
    <t>40.13.010</t>
  </si>
  <si>
    <t>40.13.040</t>
  </si>
  <si>
    <t>Voltímetro de ferro móvel de 96 x 96 mm, escalas variáveis de 0/150 V, 0/250 V, 0/300 V, 0/500 V e 0/600 V</t>
  </si>
  <si>
    <t>40.14.030</t>
  </si>
  <si>
    <t>Sinalizador com lâmpada</t>
  </si>
  <si>
    <t>Botão de comando duplo sem sinalizador</t>
  </si>
  <si>
    <t>Botoeira com retenção para quadro/painel</t>
  </si>
  <si>
    <t>Botoeira de comando liga-desliga, sem sinalização</t>
  </si>
  <si>
    <t>40.20.050</t>
  </si>
  <si>
    <t>40.20.060</t>
  </si>
  <si>
    <t>40.20.090</t>
  </si>
  <si>
    <t>40.20.100</t>
  </si>
  <si>
    <t>Luminária blindada, arandela 45º e 90º, para lâmpada vapor metálico, vapor de sódio ou fluorescente compacta</t>
  </si>
  <si>
    <t>Conector cabo/haste de 3/4´</t>
  </si>
  <si>
    <t>Conector de emenda em latão para cabo de até 50 mm² com 4 parafusos</t>
  </si>
  <si>
    <t>42.05.110</t>
  </si>
  <si>
    <t>42.05.120</t>
  </si>
  <si>
    <t>Conector olhal cabo/haste de 5/8´</t>
  </si>
  <si>
    <t>Vergalhão liso de aço galvanizado, diâmetro de 3/8´</t>
  </si>
  <si>
    <t>42.05.160</t>
  </si>
  <si>
    <t>42.05.170</t>
  </si>
  <si>
    <t>Haste de aterramento de 5/8´ x 3,00 m</t>
  </si>
  <si>
    <t>42.05.210</t>
  </si>
  <si>
    <t>Tampa para caixa de inspeção cilíndrica, aço galvanizado</t>
  </si>
  <si>
    <t>42.05.300</t>
  </si>
  <si>
    <t>Caixa de inspeção do terra cilíndrica em PVC rígido, diâmetro de 300 mm - h= 400 mm</t>
  </si>
  <si>
    <t>42.05.320</t>
  </si>
  <si>
    <t>Barra condutora chata em cobre de 3/4´ x 3/16´, inclusive acessórios de fixação</t>
  </si>
  <si>
    <t>Caixa de equalização, de embutir, em aço com barramento, de 400 x 400 mm e tampa</t>
  </si>
  <si>
    <t>42.05.340</t>
  </si>
  <si>
    <t>42.05.370</t>
  </si>
  <si>
    <t>Suporte para fixação de fita de alumínio 7/8" x 1/8", com base plana</t>
  </si>
  <si>
    <t>Tela equipotencial em aço inoxidável, largura de 200 mm, espessura de 1,4 mm</t>
  </si>
  <si>
    <t>Cordoalha flexível "Jumpers" de 25 x 235 mm, com 4 furos de 11 mm</t>
  </si>
  <si>
    <t>42.05.520</t>
  </si>
  <si>
    <t>42.05.542</t>
  </si>
  <si>
    <t>42.05.550</t>
  </si>
  <si>
    <t>Solda exotérmica conexão cabo-cabo horizontal em X sobreposto, bitola do cabo de 50-50mm² a 95-50mm²</t>
  </si>
  <si>
    <t>42.20.130</t>
  </si>
  <si>
    <t>Solda exotérmica conexão cabo-haste em T, bitola do cabo de 50mm² a 95mm² para haste de 5/8" e 3/4"</t>
  </si>
  <si>
    <t>42.20.220</t>
  </si>
  <si>
    <t>Bloco autônomo de iluminação de emergência com autonomia mínima de 3 horas, equipado com 2 faróis de lâmpadas de 21/55 W</t>
  </si>
  <si>
    <t>Extintor manual de gás carbônico 5 BC - capacidade de 6 kg</t>
  </si>
  <si>
    <t>50.10.140</t>
  </si>
  <si>
    <t>Suporte para extintor de piso em aço inoxidável</t>
  </si>
  <si>
    <t>50.10.220</t>
  </si>
  <si>
    <t>Engenheiro Senior - Serviços Técnicos de Levantamento de cargas, Estudo de Seletividade, Cálculo de Malha de Aterramento, Parametrização de relé da cabine e Ensaios Elétricos Finais e emissão de relatório técnico</t>
  </si>
  <si>
    <t>hs</t>
  </si>
  <si>
    <t>ABRIGOS DE RESÍDUOS E INFLAMÁVEIS, LAVANDERIAS, DEPÓSITO, ESCADA SAÍDA DE EMERGÊNCIA E GUARITA</t>
  </si>
  <si>
    <t>Desmontagem de forma em madeira para estrutura de vigas e pilares, com tábuas</t>
  </si>
  <si>
    <t>Reaterro manual apiloado sem controle de compactação</t>
  </si>
  <si>
    <t>06.11.040</t>
  </si>
  <si>
    <t>Forma plana em compensado para estrutura convencional com cimbramento tubular metálico</t>
  </si>
  <si>
    <t>09.02.130</t>
  </si>
  <si>
    <t>Concreto usinado, fck = 25,0 MPa</t>
  </si>
  <si>
    <t>11.01.130</t>
  </si>
  <si>
    <t xml:space="preserve">QDLF-setor 1A - Quadro de distribuição universal de sobrepor IP54, 1600x800x200mm - com disjuntores,  barramento para 350 A, com canaleta interna de pvc, 82 placas de identificação em acrílico 15x40mm e 1 de 40x80mm e demais componentes conforme projeto. </t>
  </si>
  <si>
    <t>QGBT-EM - Painel modular IP54 -2000x1000x800mm,  com disjuntores, barramentos para 1.600 A, 8 placas de identificação de acrílico 14x40mm e 1 de 40x80mm e demais acessórios e componentes conforme projeto.</t>
  </si>
  <si>
    <t>QGBT- Painel modular IP54 -2000x1000x800mm para a subestação de energia - com disjuntores, barramentos para 1.900 A, 4 placas de identificação de acrílico 14x40mm e 1 de 40x80mm e demais acessórios e componentes conforme projeto.</t>
  </si>
  <si>
    <t xml:space="preserve">QDLF-setor 2A - Quadro de distribuição universal de sobrepor IP54, 1600x800x200mm - com disjuntores, barramento para 450 A, com canaleta interna de pvc, 82 placas de identificação em acrílico 15x40mm e 1 de 40x80mm e demais componentes. </t>
  </si>
  <si>
    <t xml:space="preserve">QDLF-setor 3A - Quadro de distribuição universal de sobrepor IP54, 1600x800x200mm - com disjuntores, barramento para 450 A, com canaleta interna de pvc, 82 placas de identificação em acrílico 15x40mm e 1 de 40x80mm e demais componentes. </t>
  </si>
  <si>
    <t xml:space="preserve">QDLF-setor 1B - Quadro de distribuição universal de sobrepor IP54, 1400x600x200mm - com disjuntores, barramento para 400 A, com canaleta interna de pvc, 35 placas de identificação em acrílico 15x40mm e 1 de 40x80mm e demais componentes conforme o projeto. </t>
  </si>
  <si>
    <t xml:space="preserve">QDLF-setor 2B - Quadro de distribuição universal de sobrepor IP54, 1400x600x200mm - com disjuntores, barramento para 200 A, com canaleta interna de pvc, 75 placas de identificação em acrílico 15x40mm e 1 de 40x80mm e demais componentes conforme o projeto. </t>
  </si>
  <si>
    <t>Armário sob medida em compensado de madeira totalmente revestido em laminado melamínico texturizado, completo, sendo 96 (63 com 2 portas e 33 com 4 gavetas) módulos com rodízios conforme detalhes nos desenhos</t>
  </si>
  <si>
    <t>Alvenaria de bloco cerâmico de vedação, uso revestido, de 14 cm - platibanda h=40 cm</t>
  </si>
  <si>
    <t>Telhamento em chapa de aço com pintura poliéster, tipo sanduíche, espessura de 0,50 mm, com poliestireno expandido</t>
  </si>
  <si>
    <t>16.13.130</t>
  </si>
  <si>
    <t>CASAS DE MÁQUINAS DOS SISTEMAS DE AR CONDICIONADO</t>
  </si>
  <si>
    <t>Tomada RJ 11 para telefone, sem placa</t>
  </si>
  <si>
    <t>Cabo de cobre flexível de 16 mm², isolamento 0,6/1kV - isolação HEPR 90°C</t>
  </si>
  <si>
    <t>39.21.060</t>
  </si>
  <si>
    <t>Cabo de cobre flexível de 50 mm², isolamento 0,6/1kV - isolação HEPR 90°C</t>
  </si>
  <si>
    <t>39.21.090</t>
  </si>
  <si>
    <t>Cabo de cobre flexível de 120 mm², isolamento 0,6/1kV - isolação HEPR 90°C</t>
  </si>
  <si>
    <t>39.21.120</t>
  </si>
  <si>
    <t>Tampa de encaixe para eletrocalha, galvanizada a fogo, L= 100mm</t>
  </si>
  <si>
    <t>38.22.620</t>
  </si>
  <si>
    <t>38.23.020</t>
  </si>
  <si>
    <t>Suporte para eletrocalha, galvanizado a fogo, 100x50mm</t>
  </si>
  <si>
    <t>Saída lateral simples, diâmetro de 1´</t>
  </si>
  <si>
    <t>38.07.134</t>
  </si>
  <si>
    <t>61.20.450</t>
  </si>
  <si>
    <t>Interligações elétricas de comando em cabo PP 4 x 1,5 mm entre UC e EU</t>
  </si>
  <si>
    <t xml:space="preserve">Engenheiro Senior - Serviços Técnicos de acompanhamento e supervisão de obra </t>
  </si>
  <si>
    <t xml:space="preserve">Engenheiro Senior - Serviços Técnicos de comissionamento do sistema  </t>
  </si>
  <si>
    <t>COMUNICAÇÃO VISUAL</t>
  </si>
  <si>
    <t>Placa de identificação em acrílico com texto em vinil</t>
  </si>
  <si>
    <t>97.02.190</t>
  </si>
  <si>
    <t>Projeto Ass built de Instalações elétricas em formato A0</t>
  </si>
  <si>
    <t>Projeto Ass built de arquitetura em formato A0</t>
  </si>
  <si>
    <t>Projeto Ass built de Instalações hidráulicas em formato A0</t>
  </si>
  <si>
    <t>Terminal de pressão/compressão para cabo de 16 mm²</t>
  </si>
  <si>
    <t>39.10.080</t>
  </si>
  <si>
    <t>Terminal de pressão/compressão para cabo de 50 mm²</t>
  </si>
  <si>
    <t>Terminal de pressão/compressão para cabo de 95 mm²</t>
  </si>
  <si>
    <t>39.10.240</t>
  </si>
  <si>
    <t>39.10.160</t>
  </si>
  <si>
    <t>Terminal de pressão/compressão para cabo de 120 mm²</t>
  </si>
  <si>
    <t>39.10.246</t>
  </si>
  <si>
    <t>Terminal de compressão para cabo de 2,5 e 4,0 mm²</t>
  </si>
  <si>
    <t>Armário/gabinete embutido em MDF sob medida, revestido em laminado melamínico, com gavetas</t>
  </si>
  <si>
    <t xml:space="preserve">Tampo para balcão de atendimento </t>
  </si>
  <si>
    <t xml:space="preserve">Suporte para teclado sob medida em compensado, revestido nas duas faces em laminado fenílico melamínico </t>
  </si>
  <si>
    <t>Prateleira sob medida em compensado, revestida nas duas faces em laminado fenólico melamínico</t>
  </si>
  <si>
    <t>23.08.080</t>
  </si>
  <si>
    <t>98.02.210</t>
  </si>
  <si>
    <t>Banco de madeira sem encosto e pés em ferro fundido pintado</t>
  </si>
  <si>
    <t>Roupeiro de aço com 6 portas médias com pitão para cadeado</t>
  </si>
  <si>
    <t>Roupeiro de aço com 3 portas médias com pitão para cadeado</t>
  </si>
  <si>
    <t>Ar condicionado a frio, tipo split parede com capacidade de 18.000 BTU/h</t>
  </si>
  <si>
    <t>43.07.340</t>
  </si>
  <si>
    <t>APARELHOS ELÉTRICOS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</si>
  <si>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</si>
  <si>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</si>
  <si>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</si>
  <si>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</si>
  <si>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</si>
  <si>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</si>
  <si>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</si>
  <si>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</si>
  <si>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</si>
  <si>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</si>
  <si>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</si>
  <si>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</si>
  <si>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</si>
  <si>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</si>
  <si>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</si>
  <si>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</si>
  <si>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</si>
  <si>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</si>
  <si>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</si>
  <si>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</si>
  <si>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</si>
  <si>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</si>
  <si>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</si>
  <si>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</si>
  <si>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</si>
  <si>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</si>
  <si>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</si>
  <si>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</si>
  <si>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</si>
  <si>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</si>
  <si>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</si>
  <si>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</si>
  <si>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</si>
  <si>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</si>
  <si>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</si>
  <si>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</si>
  <si>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</si>
  <si>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</si>
  <si>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</si>
  <si>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</si>
  <si>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</si>
  <si>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</si>
  <si>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</si>
  <si>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</si>
  <si>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</si>
  <si>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</si>
  <si>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</si>
  <si>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</si>
  <si>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</si>
  <si>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</si>
  <si>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</si>
  <si>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</si>
  <si>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</si>
  <si>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</si>
  <si>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</si>
  <si>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</si>
  <si>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</si>
  <si>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</si>
  <si>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</si>
  <si>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</si>
  <si>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</si>
  <si>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</si>
  <si>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</si>
  <si>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</si>
  <si>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</si>
  <si>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</si>
  <si>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</si>
  <si>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</si>
  <si>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10.1</t>
  </si>
  <si>
    <t>11.1</t>
  </si>
  <si>
    <t>11.2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</si>
  <si>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</si>
  <si>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</si>
  <si>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</si>
  <si>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</si>
  <si>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</si>
  <si>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</si>
  <si>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</si>
  <si>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</si>
  <si>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</si>
  <si>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</si>
  <si>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14.1</t>
  </si>
  <si>
    <t>15.1</t>
  </si>
  <si>
    <t>15.2</t>
  </si>
  <si>
    <t>15.3</t>
  </si>
  <si>
    <t>15.4</t>
  </si>
  <si>
    <t>15.5</t>
  </si>
  <si>
    <t>15.6</t>
  </si>
  <si>
    <t>16.1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</si>
  <si>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</si>
  <si>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</si>
  <si>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</si>
  <si>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</si>
  <si>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</si>
  <si>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</si>
  <si>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</si>
  <si>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</si>
  <si>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</si>
  <si>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</si>
  <si>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</si>
  <si>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18.1</t>
  </si>
  <si>
    <t>19.1</t>
  </si>
  <si>
    <t>20.1</t>
  </si>
  <si>
    <t>20.2</t>
  </si>
  <si>
    <t>20.3</t>
  </si>
  <si>
    <t>20.4</t>
  </si>
  <si>
    <t>20.5</t>
  </si>
  <si>
    <t>20.6</t>
  </si>
  <si>
    <t>20.7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</si>
  <si>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</si>
  <si>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</si>
  <si>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</si>
  <si>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</si>
  <si>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</si>
  <si>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</si>
  <si>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</si>
  <si>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</si>
  <si>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</si>
  <si>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</si>
  <si>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</si>
  <si>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</si>
  <si>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</si>
  <si>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</si>
  <si>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</si>
  <si>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</si>
  <si>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</si>
  <si>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</si>
  <si>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</si>
  <si>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</si>
  <si>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</si>
  <si>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</si>
  <si>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</si>
  <si>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</si>
  <si>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</si>
  <si>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</si>
  <si>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</si>
  <si>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</si>
  <si>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</si>
  <si>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</si>
  <si>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</si>
  <si>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</si>
  <si>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</si>
  <si>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</si>
  <si>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</si>
  <si>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</si>
  <si>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</si>
  <si>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</si>
  <si>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</si>
  <si>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</si>
  <si>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</si>
  <si>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</si>
  <si>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</si>
  <si>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</si>
  <si>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</si>
  <si>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</si>
  <si>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</si>
  <si>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</si>
  <si>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</si>
  <si>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</si>
  <si>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</si>
  <si>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</si>
  <si>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</si>
  <si>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</si>
  <si>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21.55</t>
  </si>
  <si>
    <t>21.56</t>
  </si>
  <si>
    <t>21.57</t>
  </si>
  <si>
    <t>21.58</t>
  </si>
  <si>
    <t>21.59</t>
  </si>
  <si>
    <t>21.60</t>
  </si>
  <si>
    <t>21.61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</si>
  <si>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</si>
  <si>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</si>
  <si>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</si>
  <si>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</si>
  <si>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</si>
  <si>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</si>
  <si>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</si>
  <si>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</si>
  <si>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</si>
  <si>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</si>
  <si>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</si>
  <si>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</si>
  <si>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</si>
  <si>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</si>
  <si>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</si>
  <si>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</si>
  <si>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</si>
  <si>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</si>
  <si>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</si>
  <si>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</si>
  <si>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</si>
  <si>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</si>
  <si>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</si>
  <si>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</si>
  <si>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</si>
  <si>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</si>
  <si>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</si>
  <si>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</si>
  <si>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</si>
  <si>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</si>
  <si>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</si>
  <si>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</si>
  <si>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</si>
  <si>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</si>
  <si>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</si>
  <si>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</si>
  <si>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</si>
  <si>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</si>
  <si>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</si>
  <si>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</si>
  <si>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</si>
  <si>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</si>
  <si>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</si>
  <si>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</si>
  <si>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</si>
  <si>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</si>
  <si>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</si>
  <si>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</si>
  <si>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</si>
  <si>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</si>
  <si>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</si>
  <si>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</si>
  <si>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</si>
  <si>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</si>
  <si>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</si>
  <si>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</si>
  <si>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</si>
  <si>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</si>
  <si>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</si>
  <si>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</si>
  <si>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</si>
  <si>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</si>
  <si>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</si>
  <si>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</si>
  <si>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</si>
  <si>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</si>
  <si>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</si>
  <si>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</si>
  <si>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</si>
  <si>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</si>
  <si>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</si>
  <si>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</si>
  <si>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</si>
  <si>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</si>
  <si>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</si>
  <si>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</si>
  <si>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</si>
  <si>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</si>
  <si>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26.1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</si>
  <si>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</si>
  <si>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</si>
  <si>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</si>
  <si>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</si>
  <si>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</si>
  <si>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</si>
  <si>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</si>
  <si>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</si>
  <si>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</si>
  <si>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</si>
  <si>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</si>
  <si>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</si>
  <si>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</si>
  <si>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</si>
  <si>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</si>
  <si>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</si>
  <si>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28.1</t>
  </si>
  <si>
    <t>28.2</t>
  </si>
  <si>
    <t>28.3</t>
  </si>
  <si>
    <t>28.4</t>
  </si>
  <si>
    <t>28.5</t>
  </si>
  <si>
    <t>28.6</t>
  </si>
  <si>
    <t>28.7</t>
  </si>
  <si>
    <t>29.1</t>
  </si>
  <si>
    <t>29.2</t>
  </si>
  <si>
    <t>29.3</t>
  </si>
  <si>
    <t>30.1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</si>
  <si>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</si>
  <si>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</si>
  <si>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</si>
  <si>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</si>
  <si>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</si>
  <si>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</si>
  <si>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</si>
  <si>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</si>
  <si>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</si>
  <si>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</si>
  <si>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</si>
  <si>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</si>
  <si>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</si>
  <si>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</si>
  <si>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</si>
  <si>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</si>
  <si>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</si>
  <si>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</si>
  <si>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</si>
  <si>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</si>
  <si>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</si>
  <si>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</si>
  <si>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</si>
  <si>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</si>
  <si>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31.25</t>
  </si>
  <si>
    <t>31.26</t>
  </si>
  <si>
    <t>31.27</t>
  </si>
  <si>
    <t>31.28</t>
  </si>
  <si>
    <t>31.29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</si>
  <si>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</si>
  <si>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</si>
  <si>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</si>
  <si>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</si>
  <si>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</si>
  <si>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</si>
  <si>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</si>
  <si>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</si>
  <si>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</si>
  <si>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</si>
  <si>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</si>
  <si>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</si>
  <si>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</si>
  <si>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</si>
  <si>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</si>
  <si>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</si>
  <si>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</si>
  <si>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</si>
  <si>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</si>
  <si>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</si>
  <si>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</si>
  <si>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</si>
  <si>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</si>
  <si>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</si>
  <si>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</si>
  <si>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</si>
  <si>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</si>
  <si>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</si>
  <si>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</si>
  <si>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</si>
  <si>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</si>
  <si>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</si>
  <si>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</si>
  <si>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</si>
  <si>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</si>
  <si>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</si>
  <si>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</si>
  <si>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</si>
  <si>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</si>
  <si>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</si>
  <si>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</si>
  <si>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</si>
  <si>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</si>
  <si>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</si>
  <si>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</si>
  <si>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</si>
  <si>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</si>
  <si>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</si>
  <si>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</si>
  <si>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</si>
  <si>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32.51</t>
  </si>
  <si>
    <t>32.52</t>
  </si>
  <si>
    <t>32.53</t>
  </si>
  <si>
    <t>32.54</t>
  </si>
  <si>
    <t>32.55</t>
  </si>
  <si>
    <t>32.56</t>
  </si>
  <si>
    <t>32.57</t>
  </si>
  <si>
    <t>32.58</t>
  </si>
  <si>
    <t>32.59</t>
  </si>
  <si>
    <t>32.60</t>
  </si>
  <si>
    <t>32.61</t>
  </si>
  <si>
    <t>32.62</t>
  </si>
  <si>
    <t>32.63</t>
  </si>
  <si>
    <t>32.64</t>
  </si>
  <si>
    <t>32.65</t>
  </si>
  <si>
    <t>32.66</t>
  </si>
  <si>
    <t>32.67</t>
  </si>
  <si>
    <t>32.68</t>
  </si>
  <si>
    <t>32.69</t>
  </si>
  <si>
    <t>32.70</t>
  </si>
  <si>
    <t>32.71</t>
  </si>
  <si>
    <t>32.72</t>
  </si>
  <si>
    <t>32.73</t>
  </si>
  <si>
    <t>32.74</t>
  </si>
  <si>
    <t>32.75</t>
  </si>
  <si>
    <t>32.76</t>
  </si>
  <si>
    <t>32.77</t>
  </si>
  <si>
    <t>32.78</t>
  </si>
  <si>
    <t>32.79</t>
  </si>
  <si>
    <t>32.80</t>
  </si>
  <si>
    <t>32.81</t>
  </si>
  <si>
    <t>32.82</t>
  </si>
  <si>
    <t>32.83</t>
  </si>
  <si>
    <t>32.84</t>
  </si>
  <si>
    <t>32.85</t>
  </si>
  <si>
    <t>32.86</t>
  </si>
  <si>
    <t>32.87</t>
  </si>
  <si>
    <t>32.88</t>
  </si>
  <si>
    <t>32.89</t>
  </si>
  <si>
    <t>32.90</t>
  </si>
  <si>
    <t>32.91</t>
  </si>
  <si>
    <t>32.92</t>
  </si>
  <si>
    <t>32.93</t>
  </si>
  <si>
    <t>32.94</t>
  </si>
  <si>
    <t>32.95</t>
  </si>
  <si>
    <t>32.96</t>
  </si>
  <si>
    <t>32.97</t>
  </si>
  <si>
    <t>32.98</t>
  </si>
  <si>
    <t>32.99</t>
  </si>
  <si>
    <t>32.100</t>
  </si>
  <si>
    <t>32.101</t>
  </si>
  <si>
    <t>32.102</t>
  </si>
  <si>
    <t>32.103</t>
  </si>
  <si>
    <t>32.104</t>
  </si>
  <si>
    <t>32.105</t>
  </si>
  <si>
    <t>32.106</t>
  </si>
  <si>
    <t>32.107</t>
  </si>
  <si>
    <t>32.108</t>
  </si>
  <si>
    <t>32.109</t>
  </si>
  <si>
    <t>32.110</t>
  </si>
  <si>
    <t>32.111</t>
  </si>
  <si>
    <t>32.112</t>
  </si>
  <si>
    <t>32.113</t>
  </si>
  <si>
    <t>32.114</t>
  </si>
  <si>
    <t>32.115</t>
  </si>
  <si>
    <t>32.116</t>
  </si>
  <si>
    <t>32.117</t>
  </si>
  <si>
    <t>32.118</t>
  </si>
  <si>
    <t>32.119</t>
  </si>
  <si>
    <t>32.120</t>
  </si>
  <si>
    <t>32.121</t>
  </si>
  <si>
    <t>32.122</t>
  </si>
  <si>
    <t>32.123</t>
  </si>
  <si>
    <t>32.124</t>
  </si>
  <si>
    <t>32.125</t>
  </si>
  <si>
    <t>32.126</t>
  </si>
  <si>
    <t>32.127</t>
  </si>
  <si>
    <t>32.128</t>
  </si>
  <si>
    <t>32.129</t>
  </si>
  <si>
    <t>32.130</t>
  </si>
  <si>
    <t>32.131</t>
  </si>
  <si>
    <t>32.132</t>
  </si>
  <si>
    <t>32.133</t>
  </si>
  <si>
    <t>32.134</t>
  </si>
  <si>
    <t>32.135</t>
  </si>
  <si>
    <t>32.136</t>
  </si>
  <si>
    <t>32.137</t>
  </si>
  <si>
    <t>32.138</t>
  </si>
  <si>
    <t>32.139</t>
  </si>
  <si>
    <t>32.140</t>
  </si>
  <si>
    <t>32.141</t>
  </si>
  <si>
    <t>32.142</t>
  </si>
  <si>
    <t>32.143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</si>
  <si>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</si>
  <si>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</si>
  <si>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</si>
  <si>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</si>
  <si>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</si>
  <si>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</si>
  <si>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</si>
  <si>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</si>
  <si>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</si>
  <si>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</si>
  <si>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</si>
  <si>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</si>
  <si>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</si>
  <si>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</si>
  <si>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</si>
  <si>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</si>
  <si>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</si>
  <si>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</si>
  <si>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</si>
  <si>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</si>
  <si>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</si>
  <si>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</si>
  <si>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</si>
  <si>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</si>
  <si>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</si>
  <si>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</si>
  <si>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</si>
  <si>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</si>
  <si>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</si>
  <si>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</si>
  <si>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</si>
  <si>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</si>
  <si>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</si>
  <si>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</si>
  <si>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35.1</t>
  </si>
  <si>
    <t>35.2</t>
  </si>
  <si>
    <t>35.3</t>
  </si>
  <si>
    <t>36.1</t>
  </si>
  <si>
    <t>36.2</t>
  </si>
  <si>
    <t>36.3</t>
  </si>
  <si>
    <t>36.4</t>
  </si>
  <si>
    <t>36.5</t>
  </si>
  <si>
    <t>36.6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</si>
  <si>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</si>
  <si>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</si>
  <si>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</si>
  <si>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</si>
  <si>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</si>
  <si>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</si>
  <si>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</si>
  <si>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</si>
  <si>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</si>
  <si>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</si>
  <si>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</si>
  <si>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</si>
  <si>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</si>
  <si>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</si>
  <si>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</si>
  <si>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</si>
  <si>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</si>
  <si>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</si>
  <si>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</si>
  <si>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</si>
  <si>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</si>
  <si>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</si>
  <si>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</si>
  <si>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</si>
  <si>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</si>
  <si>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</si>
  <si>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</si>
  <si>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</si>
  <si>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</si>
  <si>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</si>
  <si>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</si>
  <si>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</si>
  <si>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</si>
  <si>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</si>
  <si>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</si>
  <si>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</si>
  <si>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</si>
  <si>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</si>
  <si>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</si>
  <si>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</si>
  <si>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</si>
  <si>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</si>
  <si>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</si>
  <si>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</si>
  <si>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</si>
  <si>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</si>
  <si>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</si>
  <si>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</si>
  <si>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</si>
  <si>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</si>
  <si>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</si>
  <si>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</si>
  <si>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</si>
  <si>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</si>
  <si>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</si>
  <si>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</si>
  <si>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</si>
  <si>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</si>
  <si>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</si>
  <si>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</si>
  <si>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</si>
  <si>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</si>
  <si>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</si>
  <si>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39.16</t>
  </si>
  <si>
    <t>39.17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</si>
  <si>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</si>
  <si>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</si>
  <si>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</si>
  <si>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</si>
  <si>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</si>
  <si>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</si>
  <si>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</si>
  <si>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</si>
  <si>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</si>
  <si>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</si>
  <si>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</si>
  <si>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</si>
  <si>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</si>
  <si>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</si>
  <si>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</si>
  <si>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</si>
  <si>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</si>
  <si>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</si>
  <si>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</si>
  <si>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</si>
  <si>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</si>
  <si>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</si>
  <si>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</si>
  <si>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</si>
  <si>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</si>
  <si>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</si>
  <si>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</si>
  <si>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41.11</t>
  </si>
  <si>
    <t>42.1</t>
  </si>
  <si>
    <t>43.1</t>
  </si>
  <si>
    <t>43.2</t>
  </si>
  <si>
    <t>44.1</t>
  </si>
  <si>
    <t>44.2</t>
  </si>
  <si>
    <t>44.3</t>
  </si>
  <si>
    <t>44.4</t>
  </si>
  <si>
    <t>45.1</t>
  </si>
  <si>
    <t>45.2</t>
  </si>
  <si>
    <t>45.3</t>
  </si>
  <si>
    <t>45.4</t>
  </si>
  <si>
    <t>45.5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</si>
  <si>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</si>
  <si>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</si>
  <si>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</si>
  <si>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</si>
  <si>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</si>
  <si>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</si>
  <si>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</si>
  <si>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</si>
  <si>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</si>
  <si>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</si>
  <si>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</si>
  <si>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</si>
  <si>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</si>
  <si>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</si>
  <si>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46.15</t>
  </si>
  <si>
    <t>46.16</t>
  </si>
  <si>
    <t>47.1</t>
  </si>
  <si>
    <t>47.2</t>
  </si>
  <si>
    <t>48.1</t>
  </si>
  <si>
    <t>48.2</t>
  </si>
  <si>
    <t>48.3</t>
  </si>
  <si>
    <t>49.1</t>
  </si>
  <si>
    <t>50.1</t>
  </si>
  <si>
    <t>50.2</t>
  </si>
  <si>
    <t>50.3</t>
  </si>
  <si>
    <t>50.4</t>
  </si>
  <si>
    <t>50.5</t>
  </si>
  <si>
    <t>51.1</t>
  </si>
  <si>
    <t>52.1</t>
  </si>
  <si>
    <t>52.2</t>
  </si>
  <si>
    <t>52.3</t>
  </si>
  <si>
    <t>52.4</t>
  </si>
  <si>
    <t>52.5</t>
  </si>
  <si>
    <t>53.1</t>
  </si>
  <si>
    <t>54.1</t>
  </si>
  <si>
    <t>55.1</t>
  </si>
  <si>
    <t>55.2</t>
  </si>
  <si>
    <t>55.3</t>
  </si>
  <si>
    <t>56.1</t>
  </si>
  <si>
    <t>56.2</t>
  </si>
  <si>
    <t>56.3</t>
  </si>
  <si>
    <t>56.4</t>
  </si>
  <si>
    <t>56.5</t>
  </si>
  <si>
    <t>57.1</t>
  </si>
  <si>
    <t>57.2</t>
  </si>
  <si>
    <t>57.3</t>
  </si>
  <si>
    <t>57.4</t>
  </si>
  <si>
    <t>58.1</t>
  </si>
  <si>
    <t>58.2</t>
  </si>
  <si>
    <t>59.1</t>
  </si>
  <si>
    <t>59.2</t>
  </si>
  <si>
    <t>59.3</t>
  </si>
  <si>
    <t>59.4</t>
  </si>
  <si>
    <t>60.1</t>
  </si>
  <si>
    <t>60.2</t>
  </si>
  <si>
    <t>61.1</t>
  </si>
  <si>
    <t>61.2</t>
  </si>
  <si>
    <t>62.1</t>
  </si>
  <si>
    <t>62.2</t>
  </si>
  <si>
    <t>63.1</t>
  </si>
  <si>
    <t>63.2</t>
  </si>
  <si>
    <t>63.3</t>
  </si>
  <si>
    <t>63.4</t>
  </si>
  <si>
    <t>64.1</t>
  </si>
  <si>
    <t>64.2</t>
  </si>
  <si>
    <t>64.3</t>
  </si>
  <si>
    <t>64.4</t>
  </si>
  <si>
    <t>64.5</t>
  </si>
  <si>
    <t>65.1</t>
  </si>
  <si>
    <t>65.2</t>
  </si>
  <si>
    <t>66.1</t>
  </si>
  <si>
    <t>66.2</t>
  </si>
  <si>
    <t>66.3</t>
  </si>
  <si>
    <t>67.1</t>
  </si>
  <si>
    <t>67.2</t>
  </si>
  <si>
    <t>67.3</t>
  </si>
  <si>
    <t>67.4</t>
  </si>
  <si>
    <t>67.5</t>
  </si>
  <si>
    <t>67.6</t>
  </si>
  <si>
    <t>68.1</t>
  </si>
  <si>
    <t>68.2</t>
  </si>
  <si>
    <t>69.1</t>
  </si>
  <si>
    <t>70.1</t>
  </si>
  <si>
    <t>70.2</t>
  </si>
  <si>
    <t>70.3</t>
  </si>
  <si>
    <t>70.4</t>
  </si>
  <si>
    <t>70.5</t>
  </si>
  <si>
    <t>70.6</t>
  </si>
  <si>
    <t>70.7</t>
  </si>
  <si>
    <t>70.8</t>
  </si>
  <si>
    <t>70.9</t>
  </si>
  <si>
    <t>70.10</t>
  </si>
  <si>
    <t>70.11</t>
  </si>
  <si>
    <t>70.12</t>
  </si>
  <si>
    <t>70.13</t>
  </si>
  <si>
    <t>70.14</t>
  </si>
  <si>
    <t>70.15</t>
  </si>
  <si>
    <t>70.16</t>
  </si>
  <si>
    <t>71.1</t>
  </si>
  <si>
    <t>71.2</t>
  </si>
  <si>
    <t>71.3</t>
  </si>
  <si>
    <t>72.1</t>
  </si>
  <si>
    <t>73.1</t>
  </si>
  <si>
    <t>73.2</t>
  </si>
  <si>
    <t>73.3</t>
  </si>
  <si>
    <t>74.1</t>
  </si>
  <si>
    <t>74.2</t>
  </si>
  <si>
    <t>74.3</t>
  </si>
  <si>
    <t>74.4</t>
  </si>
  <si>
    <t>75.1</t>
  </si>
  <si>
    <t>76.1</t>
  </si>
  <si>
    <t>76.2</t>
  </si>
  <si>
    <t>77.1</t>
  </si>
  <si>
    <t>78.1</t>
  </si>
  <si>
    <t>79.1</t>
  </si>
  <si>
    <t>79.2</t>
  </si>
  <si>
    <t>80.1</t>
  </si>
  <si>
    <t>81.1</t>
  </si>
  <si>
    <t>82.1</t>
  </si>
  <si>
    <t>82.3</t>
  </si>
  <si>
    <t>83.1</t>
  </si>
  <si>
    <t>84.1</t>
  </si>
  <si>
    <t>84.2</t>
  </si>
  <si>
    <t>84.3</t>
  </si>
  <si>
    <t>84.4</t>
  </si>
  <si>
    <t>85.1</t>
  </si>
  <si>
    <t>85.2</t>
  </si>
  <si>
    <t>86.1</t>
  </si>
  <si>
    <t>86.2</t>
  </si>
  <si>
    <t>86.3</t>
  </si>
  <si>
    <t>87.1</t>
  </si>
  <si>
    <t>88.1</t>
  </si>
  <si>
    <t>89.1</t>
  </si>
  <si>
    <t>89.2</t>
  </si>
  <si>
    <t>90.1</t>
  </si>
  <si>
    <t>91.1</t>
  </si>
  <si>
    <t>91.2</t>
  </si>
  <si>
    <t>91.4</t>
  </si>
  <si>
    <t>91.3</t>
  </si>
  <si>
    <t>92.1</t>
  </si>
  <si>
    <t>92.2</t>
  </si>
  <si>
    <t>93.1</t>
  </si>
  <si>
    <t>93.2</t>
  </si>
  <si>
    <t>94.1</t>
  </si>
  <si>
    <t>94.2</t>
  </si>
  <si>
    <t>94.3</t>
  </si>
  <si>
    <t>94.4</t>
  </si>
  <si>
    <t>94.5</t>
  </si>
  <si>
    <t>95.1</t>
  </si>
  <si>
    <t>96.1</t>
  </si>
  <si>
    <t>96.2</t>
  </si>
  <si>
    <t>97.1</t>
  </si>
  <si>
    <t>98.1</t>
  </si>
  <si>
    <t>98.2</t>
  </si>
  <si>
    <t>99.1</t>
  </si>
  <si>
    <t>100.1</t>
  </si>
  <si>
    <t>100.2</t>
  </si>
  <si>
    <t>101.1</t>
  </si>
  <si>
    <t>101.2</t>
  </si>
  <si>
    <t>101.3</t>
  </si>
  <si>
    <t>101.4</t>
  </si>
  <si>
    <t>101.5</t>
  </si>
  <si>
    <t>102.1</t>
  </si>
  <si>
    <t>103.1</t>
  </si>
  <si>
    <t>103.2</t>
  </si>
  <si>
    <t>103.3</t>
  </si>
  <si>
    <t>103.4</t>
  </si>
  <si>
    <t>103.5</t>
  </si>
  <si>
    <t>103.6</t>
  </si>
  <si>
    <t>103.7</t>
  </si>
  <si>
    <t>103.8</t>
  </si>
  <si>
    <t>103.9</t>
  </si>
  <si>
    <t>103.10</t>
  </si>
  <si>
    <t>103.11</t>
  </si>
  <si>
    <t>103.12</t>
  </si>
  <si>
    <t>103.13</t>
  </si>
  <si>
    <t>103.14</t>
  </si>
  <si>
    <t>103.15</t>
  </si>
  <si>
    <t>103.16</t>
  </si>
  <si>
    <t>103.17</t>
  </si>
  <si>
    <t>103.18</t>
  </si>
  <si>
    <t>103.19</t>
  </si>
  <si>
    <t>103.20</t>
  </si>
  <si>
    <t>103.21</t>
  </si>
  <si>
    <t>103.22</t>
  </si>
  <si>
    <t>103.23</t>
  </si>
  <si>
    <t>103.24</t>
  </si>
  <si>
    <t>103.25</t>
  </si>
  <si>
    <t>103.26</t>
  </si>
  <si>
    <t>103.27</t>
  </si>
  <si>
    <t>103.28</t>
  </si>
  <si>
    <t>103.29</t>
  </si>
  <si>
    <t>103.30</t>
  </si>
  <si>
    <t>103.31</t>
  </si>
  <si>
    <t>103.32</t>
  </si>
  <si>
    <t>103.33</t>
  </si>
  <si>
    <t>103.34</t>
  </si>
  <si>
    <t>103.35</t>
  </si>
  <si>
    <t>103.36</t>
  </si>
  <si>
    <t>103.37</t>
  </si>
  <si>
    <t>103.38</t>
  </si>
  <si>
    <t>103.39</t>
  </si>
  <si>
    <t>103.40</t>
  </si>
  <si>
    <t>103.41</t>
  </si>
  <si>
    <t>103.42</t>
  </si>
  <si>
    <t>103.43</t>
  </si>
  <si>
    <t>103.44</t>
  </si>
  <si>
    <t>103.45</t>
  </si>
  <si>
    <t>103.46</t>
  </si>
  <si>
    <t>103.47</t>
  </si>
  <si>
    <t>103.48</t>
  </si>
  <si>
    <t>104.1</t>
  </si>
  <si>
    <t>104.2</t>
  </si>
  <si>
    <t>104.3</t>
  </si>
  <si>
    <t>104.4</t>
  </si>
  <si>
    <t>104.5</t>
  </si>
  <si>
    <t>104.6</t>
  </si>
  <si>
    <t>104.7</t>
  </si>
  <si>
    <t>104.8</t>
  </si>
  <si>
    <t>104.9</t>
  </si>
  <si>
    <t>104.10</t>
  </si>
  <si>
    <t>104.11</t>
  </si>
  <si>
    <t>104.12</t>
  </si>
  <si>
    <t>104.13</t>
  </si>
  <si>
    <t>104.14</t>
  </si>
  <si>
    <t>104.15</t>
  </si>
  <si>
    <t>104.16</t>
  </si>
  <si>
    <t>104.17</t>
  </si>
  <si>
    <t>104.18</t>
  </si>
  <si>
    <t>104.19</t>
  </si>
  <si>
    <t>104.20</t>
  </si>
  <si>
    <t>104.21</t>
  </si>
  <si>
    <t>104.22</t>
  </si>
  <si>
    <t>104.23</t>
  </si>
  <si>
    <t>104.24</t>
  </si>
  <si>
    <t>104.25</t>
  </si>
  <si>
    <t>104.26</t>
  </si>
  <si>
    <t>104.27</t>
  </si>
  <si>
    <t>104.28</t>
  </si>
  <si>
    <t>104.29</t>
  </si>
  <si>
    <t>104.30</t>
  </si>
  <si>
    <t>105.1</t>
  </si>
  <si>
    <t>OBRA: REFORMA DO CLR-IAL/NAOR/GVE/GVS DE PRESIDENTE PRUDENTE</t>
  </si>
  <si>
    <t>LOCAL: Rua Cel. José S. Marcondes, nº 2357 - Jardim Paulistano - Presidente Prudente - S.P.</t>
  </si>
  <si>
    <t>PLANILHA ORÇAMENTÁRIA</t>
  </si>
  <si>
    <t>Carlos Ailton Tobias</t>
  </si>
  <si>
    <t>Engenheiro VI</t>
  </si>
  <si>
    <t>Núcleo de Serviços de Engenharia</t>
  </si>
  <si>
    <t>Instituto Adolfo Lutz</t>
  </si>
  <si>
    <t>14.11.221</t>
  </si>
  <si>
    <t>EQUIPAMENTOS</t>
  </si>
  <si>
    <t>106.2</t>
  </si>
  <si>
    <t>106.3</t>
  </si>
  <si>
    <t>106.4</t>
  </si>
  <si>
    <t>106.5</t>
  </si>
  <si>
    <t>106.6</t>
  </si>
  <si>
    <t>106.7</t>
  </si>
  <si>
    <t>106.8</t>
  </si>
  <si>
    <t>106.9</t>
  </si>
  <si>
    <t>106.10</t>
  </si>
  <si>
    <t>106.11</t>
  </si>
  <si>
    <t>106.12</t>
  </si>
  <si>
    <t>106.13</t>
  </si>
  <si>
    <t>106.14</t>
  </si>
  <si>
    <t>106.15</t>
  </si>
  <si>
    <t>106.16</t>
  </si>
  <si>
    <t>106.17</t>
  </si>
  <si>
    <t>106.18</t>
  </si>
  <si>
    <t>106.19</t>
  </si>
  <si>
    <t>106.20</t>
  </si>
  <si>
    <t>106.21</t>
  </si>
  <si>
    <t>106.22</t>
  </si>
  <si>
    <t>106.23</t>
  </si>
  <si>
    <t>106.24</t>
  </si>
  <si>
    <t>106.25</t>
  </si>
  <si>
    <t>106.26</t>
  </si>
  <si>
    <t>106.27</t>
  </si>
  <si>
    <t>BDI (16,80%)</t>
  </si>
  <si>
    <t>TOTAL DE EQUIPAMENTOS</t>
  </si>
  <si>
    <t>TOTAL GERAL DE EQUIPAMENTOS COM BDI</t>
  </si>
  <si>
    <t>TOTAL GERAL OBRA + EQUIPAMENTOS</t>
  </si>
  <si>
    <t>19.01.062</t>
  </si>
  <si>
    <t>44.02.062</t>
  </si>
  <si>
    <t>41.13.102</t>
  </si>
  <si>
    <t>50.05.312</t>
  </si>
  <si>
    <t>12.01.041</t>
  </si>
  <si>
    <t>36.20.282</t>
  </si>
  <si>
    <t>37.06.014</t>
  </si>
  <si>
    <t>Painel autoportante em chapa de aço, com proteção mínima IP 54 - sem componentes</t>
  </si>
  <si>
    <t>Luminária LED retangular de sobrepor com difusor translúcido, 4000 K, fluxo luminoso de 3690 a 4800 lm, potência de 38 a 41 W</t>
  </si>
  <si>
    <t>41.31.040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</si>
  <si>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</si>
  <si>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</si>
  <si>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</si>
  <si>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</si>
  <si>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48.02.205</t>
  </si>
  <si>
    <t>Reservatório em polietileno com tampa de encaixar - capacidade de 3.000 litros</t>
  </si>
  <si>
    <t>48.02.400</t>
  </si>
  <si>
    <t>Reservatório em polietileno com tampa de rosca - capacidade de 1.000 litros</t>
  </si>
  <si>
    <t xml:space="preserve">Conjunto de Estante em aço com 06 bandejas com I Redorço Omega, 0,40x0,92x1,98 (P x L x A), Chapa 24 e 04 colunas dupla chapa 20 cor cinza </t>
  </si>
  <si>
    <t>Conjunto de Estante em aço com 06 bandejas  0,58x0,92x1,98 (P x L x A), Chapa 22 e 04 colunas L2 chapa 18</t>
  </si>
  <si>
    <t>INSTITUTO ADOLFO LUTZ</t>
  </si>
  <si>
    <t xml:space="preserve">OBRA: REFORMA GERAL DO CLR-IAL/NAOR/GVE/GVS DE PRESIDENTE PRUDENTE </t>
  </si>
  <si>
    <t>LOCAL: RUA CEL. JOSÉ S. MARCONDES Nº 2357 - JARDIM PAULISTANO - PRESIDENTE PRUDENTE - S.P.</t>
  </si>
  <si>
    <t>CRONOGRAMA FÍSICO-FINANCEIRO ESTIMATIVO</t>
  </si>
  <si>
    <t>ITEM</t>
  </si>
  <si>
    <t>ATIVIDADE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</si>
  <si>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</si>
  <si>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</si>
  <si>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</si>
  <si>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</si>
  <si>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</si>
  <si>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</si>
  <si>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</si>
  <si>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</si>
  <si>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</si>
  <si>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</si>
  <si>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</si>
  <si>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</si>
  <si>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</si>
  <si>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</si>
  <si>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</si>
  <si>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</si>
  <si>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</si>
  <si>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</si>
  <si>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I</t>
  </si>
  <si>
    <t>CLR-IAL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</si>
  <si>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</si>
  <si>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</si>
  <si>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</si>
  <si>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</si>
  <si>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</si>
  <si>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</si>
  <si>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</si>
  <si>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</si>
  <si>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</si>
  <si>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</si>
  <si>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</si>
  <si>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</si>
  <si>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</si>
  <si>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</si>
  <si>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</si>
  <si>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</si>
  <si>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INSTALAÇÕES HIDRÁULICAS</t>
  </si>
  <si>
    <t>I.17</t>
  </si>
  <si>
    <t>I.18</t>
  </si>
  <si>
    <t>I.19</t>
  </si>
  <si>
    <t>II</t>
  </si>
  <si>
    <t>CASAS MÁQUINAS - SISTEMA DE AR COND.</t>
  </si>
  <si>
    <t>III</t>
  </si>
  <si>
    <t>IV</t>
  </si>
  <si>
    <t>NAOR/GVE/GVS</t>
  </si>
  <si>
    <t>IV.1</t>
  </si>
  <si>
    <t>IV.2</t>
  </si>
  <si>
    <t>IV.3</t>
  </si>
  <si>
    <t>IV.4</t>
  </si>
  <si>
    <t>IV.5</t>
  </si>
  <si>
    <t>DIVISÓRIAS, ESQUADRAIS, VIDROS E FERRAGENS</t>
  </si>
  <si>
    <t>IV.6</t>
  </si>
  <si>
    <t>IV.7</t>
  </si>
  <si>
    <t>IV.8</t>
  </si>
  <si>
    <t>IV.9</t>
  </si>
  <si>
    <t>V</t>
  </si>
  <si>
    <t>VI</t>
  </si>
  <si>
    <t>CENTRAL E REDE DE GÁS GLP</t>
  </si>
  <si>
    <t>VII</t>
  </si>
  <si>
    <t>VIII</t>
  </si>
  <si>
    <t>IX</t>
  </si>
  <si>
    <t>INSTALAÇÃO DE DETECÇÃO E COMBATE DE INCÊNDIO</t>
  </si>
  <si>
    <t>X</t>
  </si>
  <si>
    <t>I.20</t>
  </si>
  <si>
    <t>I.21</t>
  </si>
  <si>
    <t>I.22</t>
  </si>
  <si>
    <t>I.23</t>
  </si>
  <si>
    <t>I.24</t>
  </si>
  <si>
    <t>I25</t>
  </si>
  <si>
    <t>I26</t>
  </si>
  <si>
    <t>I27</t>
  </si>
  <si>
    <t>I28</t>
  </si>
  <si>
    <t>I29</t>
  </si>
  <si>
    <t>I30</t>
  </si>
  <si>
    <t>INSTALAÇÕES ELÉTRICAS</t>
  </si>
  <si>
    <t>IV.10</t>
  </si>
  <si>
    <t>XI</t>
  </si>
  <si>
    <t>EQUIPAMENTOS (16,80%)</t>
  </si>
  <si>
    <t>Vidro aramado de 7/8 mm</t>
  </si>
  <si>
    <t>SPDA</t>
  </si>
  <si>
    <t>106.1</t>
  </si>
  <si>
    <t>42.05.250</t>
  </si>
  <si>
    <t>Barra condutora chata em alumínio de 3/4´ x 1/4´, inclusive acessórios de fixação</t>
  </si>
  <si>
    <t>42.01.090</t>
  </si>
  <si>
    <t>Captor tipo terminal aéreo, h= 300 mm, diâmetro de 1/4´ em cobre</t>
  </si>
  <si>
    <t>42.02.010</t>
  </si>
  <si>
    <t>Isolador galvanizado uso geral, simples com rosca mecânica</t>
  </si>
  <si>
    <t>42.20.290</t>
  </si>
  <si>
    <t>Solda exotérmica conexão cabo-ferro de construção com cabo em X sobreposto, bitola do cabo de 35mm² a 70mm² para haste de 3/8"</t>
  </si>
  <si>
    <t>Haste de aterramento de 5/8'' x 3 m</t>
  </si>
  <si>
    <t>42.05.630</t>
  </si>
  <si>
    <t>Conector tipo ´X´ para aterramento de telas, acabamento estanhado, para cabo de 16 - 50 mm²</t>
  </si>
  <si>
    <t>40.06.120</t>
  </si>
  <si>
    <t>Condulete metálico de 2´</t>
  </si>
  <si>
    <t>42.01.040</t>
  </si>
  <si>
    <t>Captor tipo Franklin, h= 300 mm, 4 pontos, 2 descidas, acabamento cromado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</si>
  <si>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</si>
  <si>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</si>
  <si>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</si>
  <si>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</si>
  <si>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</si>
  <si>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</si>
  <si>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42.04.120</t>
  </si>
  <si>
    <t>Mastro simples galvanizado de diâmetro 2´</t>
  </si>
  <si>
    <t>01.23.270</t>
  </si>
  <si>
    <t>Furação de 4" em concreto armado</t>
  </si>
  <si>
    <t>01.23.200</t>
  </si>
  <si>
    <t>Taxa de mobilização de equipe para execução de serviço de perfuração em concreto</t>
  </si>
  <si>
    <t>03.09.020</t>
  </si>
  <si>
    <t>Demolição manual de camada impermeabilizante</t>
  </si>
  <si>
    <t>32.17.040</t>
  </si>
  <si>
    <t>Impermeabilização em argamassa polimérica com reforço em tela poliéster para pressão hidrostática positiva</t>
  </si>
  <si>
    <t>Esmalte à base água em superfície metálica, inclusive preparo (tubulação)</t>
  </si>
  <si>
    <t>Eletroduto de ferro galavanizado tipo médio, inclusive acessórios, # 3/4"</t>
  </si>
  <si>
    <t>39.02.010</t>
  </si>
  <si>
    <t>Cabo de cobre de 1,5 mm², isolamento 750 V - isolação em PVC 70°C</t>
  </si>
  <si>
    <t>43.10.250</t>
  </si>
  <si>
    <t>Bomba centrífuga 15 cv monoestágio, Hman= 30 a 60 mca, Q= 82 a 20 m³/h</t>
  </si>
  <si>
    <t>46.07.090</t>
  </si>
  <si>
    <t>Tubo galvanizado DN= 4´, inclusive conexões</t>
  </si>
  <si>
    <t>46.07.080</t>
  </si>
  <si>
    <t>Tubo galvanizado DN= 3´, inclusive conexões</t>
  </si>
  <si>
    <t>47.01.090</t>
  </si>
  <si>
    <t>Registro de gaveta em latão fundido sem acabamento, DN= 4´</t>
  </si>
  <si>
    <t>47.01.080</t>
  </si>
  <si>
    <t>Registro de gaveta em latão fundido sem acabamento, DN= 3´</t>
  </si>
  <si>
    <t>47.01.070</t>
  </si>
  <si>
    <t>Registro de gaveta em latão fundido sem acabamento, DN= 2 1/2´</t>
  </si>
  <si>
    <t>50.01.330</t>
  </si>
  <si>
    <t>Abrigo de hidrante de 2 1/2´ completo - inclusive mangueira de 30 m (2 x 15 m)</t>
  </si>
  <si>
    <t>Esguicho de latão tipo requinte , engate rápido, # 63mm, jato regulável</t>
  </si>
  <si>
    <t>50.01.190</t>
  </si>
  <si>
    <t>Tampão para engate rápido em latão # 63mm, com corrente</t>
  </si>
  <si>
    <t>50.05.170</t>
  </si>
  <si>
    <t>Acionador manual tipo quebra vidro, em caixa plástica</t>
  </si>
  <si>
    <t>50.05.260</t>
  </si>
  <si>
    <t>Bloco autônomo de iluminação de emergência com autonomia mínima de 1 hora, equipado com 2 lâmpadas de 11 W</t>
  </si>
  <si>
    <t>Sirene tipo corneta, 12 V</t>
  </si>
  <si>
    <t>TOTAL DA OBRA (sem equipamentos)</t>
  </si>
  <si>
    <t>TOTAL + BDI</t>
  </si>
  <si>
    <t>VALOR              (com BDI)</t>
  </si>
  <si>
    <t>VALOR        (sem BDI)</t>
  </si>
  <si>
    <t>TOTAL DA OBRA</t>
  </si>
  <si>
    <t>TOTAL DA OBRA + EQUIPAMENTOS</t>
  </si>
  <si>
    <t>COD. CDHU</t>
  </si>
  <si>
    <t>XII</t>
  </si>
  <si>
    <t>composição</t>
  </si>
  <si>
    <t>CRONOGRAMA FÍSICO-FINANCEIRO</t>
  </si>
  <si>
    <t>41.14.780</t>
  </si>
  <si>
    <r>
      <t>Banco de madeira</t>
    </r>
    <r>
      <rPr>
        <sz val="9"/>
        <color theme="3" tint="0.39997558519241921"/>
        <rFont val="Verdana"/>
        <family val="2"/>
      </rPr>
      <t xml:space="preserve"> </t>
    </r>
    <r>
      <rPr>
        <sz val="9"/>
        <rFont val="Verdana"/>
        <family val="2"/>
      </rPr>
      <t>sem</t>
    </r>
    <r>
      <rPr>
        <sz val="9"/>
        <color indexed="8"/>
        <rFont val="Verdana"/>
        <family val="2"/>
      </rPr>
      <t xml:space="preserve"> encosto e pés em ferro fundido pintado</t>
    </r>
  </si>
  <si>
    <t>SINAPI-90779-ago.21</t>
  </si>
  <si>
    <t>SINAPI - 91677  -  ago.21</t>
  </si>
  <si>
    <t>36.05.010</t>
  </si>
  <si>
    <t>14.01.040 - CDHU 181</t>
  </si>
  <si>
    <t>28.20.760 - CDHU 181</t>
  </si>
  <si>
    <t>28.20.770 - CDHU 181</t>
  </si>
  <si>
    <t>N.S.E., em 17 de novembro de 2021</t>
  </si>
  <si>
    <t>CDHU - Boletim Referencial de Custos - Tabela de Serviçoa - versão 183 - ref.: Ago./21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</si>
</sst>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&quot;R$&quot;#,##0.00"/>
    <numFmt numFmtId="167" formatCode="&quot;R$ 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rgb="FF0070C0"/>
      <name val="Verdana"/>
      <family val="2"/>
    </font>
    <font>
      <sz val="11"/>
      <name val="Verdana"/>
      <family val="2"/>
    </font>
    <font>
      <sz val="11"/>
      <color rgb="FF00B0F0"/>
      <name val="Verdana"/>
      <family val="2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b/>
      <sz val="9"/>
      <color indexed="8"/>
      <name val="Verdana"/>
      <family val="2"/>
    </font>
    <font>
      <b/>
      <sz val="9"/>
      <color rgb="FFFF0000"/>
      <name val="Verdana"/>
      <family val="2"/>
    </font>
    <font>
      <sz val="9"/>
      <color theme="3" tint="0.39997558519241921"/>
      <name val="Verdana"/>
      <family val="2"/>
    </font>
    <font>
      <sz val="9"/>
      <color theme="1"/>
      <name val="Verdana"/>
      <family val="2"/>
    </font>
    <font>
      <b/>
      <sz val="9"/>
      <color theme="3" tint="0.39997558519241921"/>
      <name val="Verdana"/>
      <family val="2"/>
    </font>
    <font>
      <sz val="10"/>
      <name val="Microsoft YaHei"/>
      <family val="2"/>
    </font>
    <font>
      <sz val="10"/>
      <name val="Arial"/>
    </font>
    <font>
      <u/>
      <sz val="10"/>
      <color theme="10"/>
      <name val="Microsoft YaHei"/>
      <family val="2"/>
    </font>
    <font>
      <u/>
      <sz val="10"/>
      <color theme="11"/>
      <name val="Microsoft YaHe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127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8" fillId="0" borderId="0" applyFill="0" applyBorder="0" applyAlignment="0" applyProtection="0"/>
    <xf numFmtId="43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0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4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43" fontId="2" fillId="0" borderId="0" xfId="1" applyNumberFormat="1" applyFont="1" applyBorder="1" applyAlignment="1">
      <alignment vertical="center"/>
    </xf>
    <xf numFmtId="43" fontId="2" fillId="0" borderId="0" xfId="1" applyNumberFormat="1" applyFont="1" applyFill="1" applyBorder="1" applyAlignment="1">
      <alignment vertical="center"/>
    </xf>
    <xf numFmtId="43" fontId="4" fillId="0" borderId="0" xfId="1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43" fontId="2" fillId="0" borderId="4" xfId="1" applyNumberFormat="1" applyFont="1" applyFill="1" applyBorder="1" applyAlignment="1">
      <alignment vertical="center"/>
    </xf>
    <xf numFmtId="0" fontId="0" fillId="0" borderId="4" xfId="0" applyBorder="1"/>
    <xf numFmtId="0" fontId="5" fillId="4" borderId="7" xfId="0" applyFont="1" applyFill="1" applyBorder="1" applyAlignment="1">
      <alignment vertical="center" wrapText="1"/>
    </xf>
    <xf numFmtId="43" fontId="4" fillId="4" borderId="7" xfId="1" applyNumberFormat="1" applyFont="1" applyFill="1" applyBorder="1" applyAlignment="1">
      <alignment horizontal="center" vertical="center"/>
    </xf>
    <xf numFmtId="43" fontId="4" fillId="4" borderId="7" xfId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Border="1" applyAlignment="1">
      <alignment horizontal="left" vertical="top" wrapText="1"/>
    </xf>
    <xf numFmtId="4" fontId="0" fillId="0" borderId="0" xfId="0" applyNumberFormat="1" applyBorder="1"/>
    <xf numFmtId="4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/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vertical="center" wrapText="1"/>
    </xf>
    <xf numFmtId="4" fontId="4" fillId="0" borderId="20" xfId="1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0" fontId="4" fillId="0" borderId="23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67" fontId="26" fillId="0" borderId="0" xfId="0" applyNumberFormat="1" applyFont="1" applyFill="1" applyBorder="1" applyAlignment="1">
      <alignment horizontal="left" vertical="center"/>
    </xf>
    <xf numFmtId="10" fontId="26" fillId="0" borderId="0" xfId="0" applyNumberFormat="1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vertical="center"/>
      <protection locked="0"/>
    </xf>
    <xf numFmtId="4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0" fontId="4" fillId="10" borderId="2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10" borderId="10" xfId="1" applyNumberFormat="1" applyFont="1" applyFill="1" applyBorder="1" applyAlignment="1" applyProtection="1">
      <alignment horizontal="center" vertical="center"/>
      <protection locked="0"/>
    </xf>
    <xf numFmtId="167" fontId="4" fillId="10" borderId="10" xfId="1" applyNumberFormat="1" applyFont="1" applyFill="1" applyBorder="1" applyAlignment="1" applyProtection="1">
      <alignment horizontal="center" vertical="center"/>
      <protection locked="0"/>
    </xf>
    <xf numFmtId="10" fontId="5" fillId="10" borderId="2" xfId="0" applyNumberFormat="1" applyFont="1" applyFill="1" applyBorder="1" applyAlignment="1" applyProtection="1">
      <alignment horizontal="center" vertical="center"/>
      <protection locked="0"/>
    </xf>
    <xf numFmtId="10" fontId="4" fillId="10" borderId="21" xfId="0" applyNumberFormat="1" applyFont="1" applyFill="1" applyBorder="1" applyAlignment="1" applyProtection="1">
      <alignment horizontal="center" vertical="center"/>
      <protection locked="0"/>
    </xf>
    <xf numFmtId="167" fontId="4" fillId="10" borderId="25" xfId="1" applyNumberFormat="1" applyFont="1" applyFill="1" applyBorder="1" applyAlignment="1" applyProtection="1">
      <alignment horizontal="center" vertical="center"/>
      <protection locked="0"/>
    </xf>
    <xf numFmtId="10" fontId="4" fillId="10" borderId="11" xfId="0" applyNumberFormat="1" applyFont="1" applyFill="1" applyBorder="1" applyAlignment="1" applyProtection="1">
      <alignment horizontal="center" vertical="center"/>
      <protection locked="0"/>
    </xf>
    <xf numFmtId="4" fontId="27" fillId="11" borderId="1" xfId="0" applyNumberFormat="1" applyFont="1" applyFill="1" applyBorder="1" applyAlignment="1" applyProtection="1">
      <alignment horizontal="center" vertical="center"/>
      <protection locked="0"/>
    </xf>
    <xf numFmtId="167" fontId="4" fillId="10" borderId="2" xfId="1" applyNumberFormat="1" applyFont="1" applyFill="1" applyBorder="1" applyAlignment="1" applyProtection="1">
      <alignment horizontal="center" vertical="center"/>
      <protection locked="0"/>
    </xf>
    <xf numFmtId="4" fontId="27" fillId="0" borderId="11" xfId="0" applyNumberFormat="1" applyFont="1" applyFill="1" applyBorder="1" applyAlignment="1" applyProtection="1">
      <alignment horizontal="center" vertical="center"/>
      <protection locked="0"/>
    </xf>
    <xf numFmtId="167" fontId="27" fillId="11" borderId="1" xfId="0" applyNumberFormat="1" applyFont="1" applyFill="1" applyBorder="1" applyAlignment="1" applyProtection="1">
      <alignment horizontal="center" vertical="center"/>
      <protection locked="0"/>
    </xf>
    <xf numFmtId="10" fontId="4" fillId="11" borderId="1" xfId="0" applyNumberFormat="1" applyFont="1" applyFill="1" applyBorder="1" applyAlignment="1" applyProtection="1">
      <alignment horizontal="center" vertical="center"/>
      <protection locked="0"/>
    </xf>
    <xf numFmtId="4" fontId="5" fillId="11" borderId="1" xfId="0" applyNumberFormat="1" applyFont="1" applyFill="1" applyBorder="1" applyAlignment="1" applyProtection="1">
      <alignment horizontal="left" vertical="center"/>
      <protection locked="0"/>
    </xf>
    <xf numFmtId="167" fontId="5" fillId="11" borderId="1" xfId="0" applyNumberFormat="1" applyFont="1" applyFill="1" applyBorder="1" applyAlignment="1" applyProtection="1">
      <alignment horizontal="center" vertical="center"/>
      <protection locked="0"/>
    </xf>
    <xf numFmtId="167" fontId="4" fillId="10" borderId="11" xfId="1" applyNumberFormat="1" applyFont="1" applyFill="1" applyBorder="1" applyAlignment="1" applyProtection="1">
      <alignment horizontal="center" vertical="center"/>
      <protection locked="0"/>
    </xf>
    <xf numFmtId="167" fontId="5" fillId="10" borderId="11" xfId="1" applyNumberFormat="1" applyFont="1" applyFill="1" applyBorder="1" applyAlignment="1" applyProtection="1">
      <alignment horizontal="center" vertical="center"/>
      <protection locked="0"/>
    </xf>
    <xf numFmtId="167" fontId="4" fillId="0" borderId="10" xfId="1" applyNumberFormat="1" applyFont="1" applyFill="1" applyBorder="1" applyAlignment="1" applyProtection="1">
      <alignment horizontal="center" vertical="center"/>
      <protection locked="0"/>
    </xf>
    <xf numFmtId="4" fontId="5" fillId="10" borderId="10" xfId="0" applyNumberFormat="1" applyFont="1" applyFill="1" applyBorder="1" applyAlignment="1" applyProtection="1">
      <alignment vertical="center"/>
      <protection locked="0"/>
    </xf>
    <xf numFmtId="4" fontId="5" fillId="12" borderId="10" xfId="0" applyNumberFormat="1" applyFont="1" applyFill="1" applyBorder="1" applyAlignment="1" applyProtection="1">
      <alignment horizontal="center" vertical="center"/>
      <protection locked="0"/>
    </xf>
    <xf numFmtId="4" fontId="5" fillId="1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" fontId="5" fillId="10" borderId="2" xfId="0" applyNumberFormat="1" applyFont="1" applyFill="1" applyBorder="1" applyAlignment="1" applyProtection="1">
      <alignment vertical="center"/>
      <protection locked="0"/>
    </xf>
    <xf numFmtId="4" fontId="5" fillId="1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10" fontId="4" fillId="10" borderId="10" xfId="0" applyNumberFormat="1" applyFont="1" applyFill="1" applyBorder="1" applyAlignment="1" applyProtection="1">
      <alignment horizontal="center" vertical="center"/>
      <protection locked="0"/>
    </xf>
    <xf numFmtId="167" fontId="5" fillId="10" borderId="23" xfId="1" applyNumberFormat="1" applyFont="1" applyFill="1" applyBorder="1" applyAlignment="1" applyProtection="1">
      <alignment horizontal="center" vertical="center"/>
      <protection locked="0"/>
    </xf>
    <xf numFmtId="43" fontId="0" fillId="5" borderId="0" xfId="0" applyNumberFormat="1" applyFill="1" applyAlignment="1">
      <alignment vertical="center"/>
    </xf>
    <xf numFmtId="9" fontId="5" fillId="4" borderId="13" xfId="2" applyFont="1" applyFill="1" applyBorder="1" applyAlignment="1">
      <alignment horizontal="center" vertical="center"/>
    </xf>
    <xf numFmtId="167" fontId="27" fillId="0" borderId="20" xfId="0" applyNumberFormat="1" applyFont="1" applyFill="1" applyBorder="1" applyAlignment="1" applyProtection="1">
      <alignment horizontal="left" vertical="center"/>
      <protection locked="0"/>
    </xf>
    <xf numFmtId="167" fontId="27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167" fontId="27" fillId="11" borderId="11" xfId="0" applyNumberFormat="1" applyFont="1" applyFill="1" applyBorder="1" applyAlignment="1" applyProtection="1">
      <alignment horizontal="center" vertical="center"/>
      <protection locked="0"/>
    </xf>
    <xf numFmtId="4" fontId="27" fillId="13" borderId="6" xfId="0" applyNumberFormat="1" applyFont="1" applyFill="1" applyBorder="1" applyAlignment="1" applyProtection="1">
      <alignment horizontal="center" vertical="center"/>
      <protection locked="0"/>
    </xf>
    <xf numFmtId="4" fontId="5" fillId="13" borderId="7" xfId="0" applyNumberFormat="1" applyFont="1" applyFill="1" applyBorder="1" applyAlignment="1" applyProtection="1">
      <alignment vertical="center"/>
      <protection locked="0"/>
    </xf>
    <xf numFmtId="4" fontId="5" fillId="13" borderId="7" xfId="0" applyNumberFormat="1" applyFont="1" applyFill="1" applyBorder="1" applyAlignment="1" applyProtection="1">
      <alignment horizontal="center" vertical="center"/>
      <protection locked="0"/>
    </xf>
    <xf numFmtId="4" fontId="5" fillId="13" borderId="8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4" fontId="5" fillId="10" borderId="0" xfId="0" applyNumberFormat="1" applyFont="1" applyFill="1" applyBorder="1" applyAlignment="1" applyProtection="1">
      <alignment vertical="center"/>
      <protection locked="0"/>
    </xf>
    <xf numFmtId="4" fontId="5" fillId="12" borderId="11" xfId="0" applyNumberFormat="1" applyFont="1" applyFill="1" applyBorder="1" applyAlignment="1" applyProtection="1">
      <alignment vertical="center"/>
      <protection locked="0"/>
    </xf>
    <xf numFmtId="4" fontId="5" fillId="12" borderId="0" xfId="0" applyNumberFormat="1" applyFont="1" applyFill="1" applyBorder="1" applyAlignment="1" applyProtection="1">
      <alignment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 applyProtection="1">
      <alignment horizontal="center" vertical="center"/>
      <protection locked="0"/>
    </xf>
    <xf numFmtId="4" fontId="27" fillId="0" borderId="19" xfId="0" applyNumberFormat="1" applyFont="1" applyFill="1" applyBorder="1" applyAlignment="1" applyProtection="1">
      <alignment horizontal="left" vertical="center"/>
      <protection locked="0"/>
    </xf>
    <xf numFmtId="4" fontId="27" fillId="0" borderId="27" xfId="0" applyNumberFormat="1" applyFont="1" applyFill="1" applyBorder="1" applyAlignment="1" applyProtection="1">
      <alignment horizontal="left" vertical="center"/>
      <protection locked="0"/>
    </xf>
    <xf numFmtId="4" fontId="27" fillId="5" borderId="19" xfId="0" applyNumberFormat="1" applyFont="1" applyFill="1" applyBorder="1" applyAlignment="1" applyProtection="1">
      <alignment horizontal="left" vertical="center"/>
      <protection locked="0"/>
    </xf>
    <xf numFmtId="4" fontId="27" fillId="5" borderId="27" xfId="0" applyNumberFormat="1" applyFont="1" applyFill="1" applyBorder="1" applyAlignment="1" applyProtection="1">
      <alignment horizontal="left" vertical="center"/>
      <protection locked="0"/>
    </xf>
    <xf numFmtId="0" fontId="5" fillId="9" borderId="27" xfId="0" applyFont="1" applyFill="1" applyBorder="1" applyAlignment="1" applyProtection="1">
      <alignment horizontal="center" vertical="center"/>
      <protection locked="0"/>
    </xf>
    <xf numFmtId="4" fontId="27" fillId="11" borderId="17" xfId="0" applyNumberFormat="1" applyFont="1" applyFill="1" applyBorder="1" applyAlignment="1" applyProtection="1">
      <alignment horizontal="left" vertical="center"/>
      <protection locked="0"/>
    </xf>
    <xf numFmtId="4" fontId="27" fillId="0" borderId="22" xfId="0" applyNumberFormat="1" applyFont="1" applyFill="1" applyBorder="1" applyAlignment="1" applyProtection="1">
      <alignment horizontal="left" vertical="center"/>
      <protection locked="0"/>
    </xf>
    <xf numFmtId="4" fontId="27" fillId="5" borderId="22" xfId="0" applyNumberFormat="1" applyFont="1" applyFill="1" applyBorder="1" applyAlignment="1" applyProtection="1">
      <alignment horizontal="left" vertical="center"/>
      <protection locked="0"/>
    </xf>
    <xf numFmtId="167" fontId="27" fillId="11" borderId="17" xfId="0" applyNumberFormat="1" applyFont="1" applyFill="1" applyBorder="1" applyAlignment="1" applyProtection="1">
      <alignment horizontal="center" vertical="center"/>
      <protection locked="0"/>
    </xf>
    <xf numFmtId="4" fontId="27" fillId="13" borderId="13" xfId="0" applyNumberFormat="1" applyFont="1" applyFill="1" applyBorder="1" applyAlignment="1" applyProtection="1">
      <alignment horizontal="left" vertical="center"/>
      <protection locked="0"/>
    </xf>
    <xf numFmtId="167" fontId="27" fillId="11" borderId="22" xfId="0" applyNumberFormat="1" applyFont="1" applyFill="1" applyBorder="1" applyAlignment="1" applyProtection="1">
      <alignment horizontal="center" vertical="center"/>
      <protection locked="0"/>
    </xf>
    <xf numFmtId="166" fontId="5" fillId="8" borderId="18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 applyProtection="1">
      <alignment vertical="center"/>
      <protection locked="0"/>
    </xf>
    <xf numFmtId="167" fontId="5" fillId="10" borderId="25" xfId="1" applyNumberFormat="1" applyFont="1" applyFill="1" applyBorder="1" applyAlignment="1" applyProtection="1">
      <alignment horizontal="center" vertical="center"/>
      <protection locked="0"/>
    </xf>
    <xf numFmtId="10" fontId="4" fillId="10" borderId="25" xfId="0" applyNumberFormat="1" applyFont="1" applyFill="1" applyBorder="1" applyAlignment="1" applyProtection="1">
      <alignment horizontal="center" vertical="center"/>
      <protection locked="0"/>
    </xf>
    <xf numFmtId="167" fontId="4" fillId="10" borderId="21" xfId="1" applyNumberFormat="1" applyFont="1" applyFill="1" applyBorder="1" applyAlignment="1" applyProtection="1">
      <alignment horizontal="center" vertical="center"/>
      <protection locked="0"/>
    </xf>
    <xf numFmtId="167" fontId="4" fillId="10" borderId="23" xfId="1" applyNumberFormat="1" applyFont="1" applyFill="1" applyBorder="1" applyAlignment="1" applyProtection="1">
      <alignment horizontal="center" vertical="center"/>
      <protection locked="0"/>
    </xf>
    <xf numFmtId="10" fontId="4" fillId="10" borderId="23" xfId="0" applyNumberFormat="1" applyFont="1" applyFill="1" applyBorder="1" applyAlignment="1" applyProtection="1">
      <alignment horizontal="center" vertical="center"/>
      <protection locked="0"/>
    </xf>
    <xf numFmtId="10" fontId="4" fillId="10" borderId="20" xfId="0" applyNumberFormat="1" applyFont="1" applyFill="1" applyBorder="1" applyAlignment="1" applyProtection="1">
      <alignment horizontal="center" vertical="center"/>
      <protection locked="0"/>
    </xf>
    <xf numFmtId="10" fontId="4" fillId="10" borderId="26" xfId="0" applyNumberFormat="1" applyFont="1" applyFill="1" applyBorder="1" applyAlignment="1" applyProtection="1">
      <alignment horizontal="center" vertical="center"/>
      <protection locked="0"/>
    </xf>
    <xf numFmtId="167" fontId="4" fillId="10" borderId="0" xfId="1" applyNumberFormat="1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10" fontId="4" fillId="11" borderId="18" xfId="0" applyNumberFormat="1" applyFont="1" applyFill="1" applyBorder="1" applyAlignment="1" applyProtection="1">
      <alignment horizontal="center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10" borderId="23" xfId="0" applyNumberFormat="1" applyFont="1" applyFill="1" applyBorder="1" applyAlignment="1" applyProtection="1">
      <alignment vertical="center"/>
      <protection locked="0"/>
    </xf>
    <xf numFmtId="4" fontId="5" fillId="10" borderId="21" xfId="0" applyNumberFormat="1" applyFont="1" applyFill="1" applyBorder="1" applyAlignment="1" applyProtection="1">
      <alignment vertical="center"/>
      <protection locked="0"/>
    </xf>
    <xf numFmtId="167" fontId="27" fillId="11" borderId="18" xfId="0" applyNumberFormat="1" applyFont="1" applyFill="1" applyBorder="1" applyAlignment="1" applyProtection="1">
      <alignment horizontal="center" vertical="center"/>
      <protection locked="0"/>
    </xf>
    <xf numFmtId="4" fontId="5" fillId="13" borderId="30" xfId="0" applyNumberFormat="1" applyFont="1" applyFill="1" applyBorder="1" applyAlignment="1" applyProtection="1">
      <alignment vertical="center"/>
      <protection locked="0"/>
    </xf>
    <xf numFmtId="167" fontId="27" fillId="11" borderId="23" xfId="0" applyNumberFormat="1" applyFont="1" applyFill="1" applyBorder="1" applyAlignment="1" applyProtection="1">
      <alignment horizontal="center" vertical="center"/>
      <protection locked="0"/>
    </xf>
    <xf numFmtId="167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8" borderId="31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 applyProtection="1">
      <alignment horizontal="center" vertical="center"/>
      <protection locked="0"/>
    </xf>
    <xf numFmtId="167" fontId="27" fillId="0" borderId="33" xfId="0" applyNumberFormat="1" applyFont="1" applyFill="1" applyBorder="1" applyAlignment="1" applyProtection="1">
      <alignment horizontal="center" vertical="center"/>
      <protection locked="0"/>
    </xf>
    <xf numFmtId="4" fontId="27" fillId="0" borderId="34" xfId="0" applyNumberFormat="1" applyFont="1" applyFill="1" applyBorder="1" applyAlignment="1" applyProtection="1">
      <alignment horizontal="left" vertical="center"/>
      <protection locked="0"/>
    </xf>
    <xf numFmtId="167" fontId="27" fillId="0" borderId="34" xfId="0" applyNumberFormat="1" applyFont="1" applyFill="1" applyBorder="1" applyAlignment="1" applyProtection="1">
      <alignment horizontal="center" vertical="center"/>
      <protection locked="0"/>
    </xf>
    <xf numFmtId="167" fontId="27" fillId="0" borderId="32" xfId="0" applyNumberFormat="1" applyFont="1" applyFill="1" applyBorder="1" applyAlignment="1" applyProtection="1">
      <alignment horizontal="center" vertical="center"/>
      <protection locked="0"/>
    </xf>
    <xf numFmtId="4" fontId="27" fillId="11" borderId="32" xfId="0" applyNumberFormat="1" applyFont="1" applyFill="1" applyBorder="1" applyAlignment="1" applyProtection="1">
      <alignment horizontal="left" vertical="center"/>
      <protection locked="0"/>
    </xf>
    <xf numFmtId="4" fontId="27" fillId="0" borderId="5" xfId="0" applyNumberFormat="1" applyFont="1" applyFill="1" applyBorder="1" applyAlignment="1" applyProtection="1">
      <alignment horizontal="left" vertical="center"/>
      <protection locked="0"/>
    </xf>
    <xf numFmtId="167" fontId="27" fillId="11" borderId="32" xfId="0" applyNumberFormat="1" applyFont="1" applyFill="1" applyBorder="1" applyAlignment="1" applyProtection="1">
      <alignment horizontal="center" vertical="center"/>
      <protection locked="0"/>
    </xf>
    <xf numFmtId="4" fontId="27" fillId="13" borderId="35" xfId="0" applyNumberFormat="1" applyFont="1" applyFill="1" applyBorder="1" applyAlignment="1" applyProtection="1">
      <alignment horizontal="left" vertical="center"/>
      <protection locked="0"/>
    </xf>
    <xf numFmtId="167" fontId="27" fillId="11" borderId="5" xfId="0" applyNumberFormat="1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>
      <alignment horizontal="center" vertical="center" wrapText="1"/>
    </xf>
    <xf numFmtId="167" fontId="5" fillId="9" borderId="37" xfId="0" applyNumberFormat="1" applyFont="1" applyFill="1" applyBorder="1" applyAlignment="1" applyProtection="1">
      <alignment horizontal="center" vertical="center"/>
      <protection locked="0"/>
    </xf>
    <xf numFmtId="167" fontId="27" fillId="0" borderId="38" xfId="0" applyNumberFormat="1" applyFont="1" applyFill="1" applyBorder="1" applyAlignment="1" applyProtection="1">
      <alignment horizontal="center" vertical="center"/>
      <protection locked="0"/>
    </xf>
    <xf numFmtId="167" fontId="27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167" fontId="27" fillId="11" borderId="37" xfId="0" applyNumberFormat="1" applyFont="1" applyFill="1" applyBorder="1" applyAlignment="1" applyProtection="1">
      <alignment horizontal="center" vertical="center"/>
      <protection locked="0"/>
    </xf>
    <xf numFmtId="167" fontId="27" fillId="0" borderId="29" xfId="0" applyNumberFormat="1" applyFont="1" applyFill="1" applyBorder="1" applyAlignment="1" applyProtection="1">
      <alignment horizontal="center" vertical="center"/>
      <protection locked="0"/>
    </xf>
    <xf numFmtId="167" fontId="27" fillId="13" borderId="12" xfId="0" applyNumberFormat="1" applyFont="1" applyFill="1" applyBorder="1" applyAlignment="1" applyProtection="1">
      <alignment horizontal="center" vertical="center"/>
      <protection locked="0"/>
    </xf>
    <xf numFmtId="167" fontId="27" fillId="11" borderId="29" xfId="0" applyNumberFormat="1" applyFont="1" applyFill="1" applyBorder="1" applyAlignment="1" applyProtection="1">
      <alignment horizontal="center" vertical="center"/>
      <protection locked="0"/>
    </xf>
    <xf numFmtId="4" fontId="27" fillId="11" borderId="6" xfId="0" applyNumberFormat="1" applyFont="1" applyFill="1" applyBorder="1" applyAlignment="1" applyProtection="1">
      <alignment horizontal="center" vertical="center"/>
      <protection locked="0"/>
    </xf>
    <xf numFmtId="0" fontId="4" fillId="11" borderId="13" xfId="0" applyFont="1" applyFill="1" applyBorder="1" applyAlignment="1">
      <alignment vertical="center"/>
    </xf>
    <xf numFmtId="4" fontId="27" fillId="11" borderId="35" xfId="0" applyNumberFormat="1" applyFont="1" applyFill="1" applyBorder="1" applyAlignment="1" applyProtection="1">
      <alignment horizontal="left" vertical="center"/>
      <protection locked="0"/>
    </xf>
    <xf numFmtId="0" fontId="4" fillId="11" borderId="12" xfId="0" applyFont="1" applyFill="1" applyBorder="1" applyAlignment="1">
      <alignment vertical="center"/>
    </xf>
    <xf numFmtId="4" fontId="5" fillId="11" borderId="30" xfId="0" applyNumberFormat="1" applyFont="1" applyFill="1" applyBorder="1" applyAlignment="1" applyProtection="1">
      <alignment vertical="center"/>
      <protection locked="0"/>
    </xf>
    <xf numFmtId="4" fontId="5" fillId="11" borderId="7" xfId="0" applyNumberFormat="1" applyFont="1" applyFill="1" applyBorder="1" applyAlignment="1" applyProtection="1">
      <alignment vertical="center"/>
      <protection locked="0"/>
    </xf>
    <xf numFmtId="4" fontId="5" fillId="11" borderId="7" xfId="0" applyNumberFormat="1" applyFont="1" applyFill="1" applyBorder="1" applyAlignment="1" applyProtection="1">
      <alignment horizontal="center" vertical="center"/>
      <protection locked="0"/>
    </xf>
    <xf numFmtId="4" fontId="5" fillId="11" borderId="8" xfId="0" applyNumberFormat="1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28" fillId="8" borderId="13" xfId="0" applyFont="1" applyFill="1" applyBorder="1" applyAlignment="1" applyProtection="1">
      <alignment vertical="center"/>
      <protection locked="0"/>
    </xf>
    <xf numFmtId="4" fontId="5" fillId="8" borderId="35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Fill="1" applyBorder="1" applyAlignment="1" applyProtection="1">
      <alignment vertical="center"/>
      <protection locked="0"/>
    </xf>
    <xf numFmtId="10" fontId="4" fillId="14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28" xfId="0" applyNumberFormat="1" applyFont="1" applyFill="1" applyBorder="1" applyAlignment="1" applyProtection="1">
      <alignment horizontal="center" vertical="center"/>
      <protection locked="0"/>
    </xf>
    <xf numFmtId="167" fontId="27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3" fontId="16" fillId="2" borderId="4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vertical="center" wrapText="1"/>
    </xf>
    <xf numFmtId="9" fontId="16" fillId="4" borderId="40" xfId="2" applyFont="1" applyFill="1" applyBorder="1" applyAlignment="1">
      <alignment vertical="center" wrapText="1"/>
    </xf>
    <xf numFmtId="43" fontId="16" fillId="4" borderId="12" xfId="0" applyNumberFormat="1" applyFont="1" applyFill="1" applyBorder="1" applyAlignment="1">
      <alignment vertical="center" wrapText="1"/>
    </xf>
    <xf numFmtId="43" fontId="16" fillId="4" borderId="40" xfId="2" applyNumberFormat="1" applyFont="1" applyFill="1" applyBorder="1" applyAlignment="1">
      <alignment vertical="center" wrapText="1"/>
    </xf>
    <xf numFmtId="0" fontId="11" fillId="4" borderId="43" xfId="0" applyFont="1" applyFill="1" applyBorder="1" applyAlignment="1">
      <alignment vertical="center"/>
    </xf>
    <xf numFmtId="10" fontId="16" fillId="4" borderId="43" xfId="2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7" borderId="41" xfId="0" applyFont="1" applyFill="1" applyBorder="1" applyAlignment="1">
      <alignment vertical="center"/>
    </xf>
    <xf numFmtId="43" fontId="12" fillId="2" borderId="41" xfId="0" applyNumberFormat="1" applyFont="1" applyFill="1" applyBorder="1" applyAlignment="1">
      <alignment vertical="center"/>
    </xf>
    <xf numFmtId="43" fontId="17" fillId="2" borderId="41" xfId="0" applyNumberFormat="1" applyFont="1" applyFill="1" applyBorder="1" applyAlignment="1">
      <alignment vertical="center"/>
    </xf>
    <xf numFmtId="43" fontId="16" fillId="2" borderId="41" xfId="0" applyNumberFormat="1" applyFont="1" applyFill="1" applyBorder="1" applyAlignment="1">
      <alignment vertical="center"/>
    </xf>
    <xf numFmtId="0" fontId="17" fillId="5" borderId="14" xfId="0" applyFont="1" applyFill="1" applyBorder="1" applyAlignment="1">
      <alignment vertical="center"/>
    </xf>
    <xf numFmtId="0" fontId="17" fillId="2" borderId="41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43" fontId="16" fillId="4" borderId="12" xfId="1" applyFont="1" applyFill="1" applyBorder="1" applyAlignment="1">
      <alignment horizontal="right" vertical="center"/>
    </xf>
    <xf numFmtId="43" fontId="16" fillId="4" borderId="40" xfId="1" applyFont="1" applyFill="1" applyBorder="1" applyAlignment="1">
      <alignment horizontal="right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vertical="center" wrapText="1"/>
    </xf>
    <xf numFmtId="43" fontId="27" fillId="2" borderId="12" xfId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43" fontId="27" fillId="2" borderId="12" xfId="0" applyNumberFormat="1" applyFont="1" applyFill="1" applyBorder="1" applyAlignment="1">
      <alignment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vertical="center" wrapText="1"/>
    </xf>
    <xf numFmtId="0" fontId="29" fillId="16" borderId="39" xfId="0" applyFont="1" applyFill="1" applyBorder="1" applyAlignment="1">
      <alignment horizontal="center" vertical="center"/>
    </xf>
    <xf numFmtId="43" fontId="29" fillId="0" borderId="39" xfId="1" applyFont="1" applyFill="1" applyBorder="1" applyAlignment="1">
      <alignment horizontal="right" vertical="center"/>
    </xf>
    <xf numFmtId="43" fontId="30" fillId="6" borderId="39" xfId="6" applyFont="1" applyFill="1" applyBorder="1" applyAlignment="1">
      <alignment horizontal="right" vertical="center" wrapText="1"/>
    </xf>
    <xf numFmtId="43" fontId="29" fillId="6" borderId="34" xfId="6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6" borderId="37" xfId="5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vertical="center" wrapText="1"/>
    </xf>
    <xf numFmtId="0" fontId="29" fillId="16" borderId="37" xfId="0" applyFont="1" applyFill="1" applyBorder="1" applyAlignment="1">
      <alignment horizontal="center" vertical="center"/>
    </xf>
    <xf numFmtId="43" fontId="29" fillId="0" borderId="37" xfId="1" applyFont="1" applyFill="1" applyBorder="1" applyAlignment="1">
      <alignment horizontal="right" vertical="center"/>
    </xf>
    <xf numFmtId="43" fontId="30" fillId="6" borderId="37" xfId="6" applyFont="1" applyFill="1" applyBorder="1" applyAlignment="1">
      <alignment horizontal="right" vertical="center" wrapText="1"/>
    </xf>
    <xf numFmtId="43" fontId="29" fillId="0" borderId="32" xfId="1" applyFont="1" applyFill="1" applyBorder="1" applyAlignment="1">
      <alignment horizontal="right" vertical="center"/>
    </xf>
    <xf numFmtId="43" fontId="29" fillId="0" borderId="37" xfId="6" applyFont="1" applyFill="1" applyBorder="1" applyAlignment="1">
      <alignment horizontal="right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vertical="center" wrapText="1"/>
    </xf>
    <xf numFmtId="0" fontId="29" fillId="16" borderId="38" xfId="0" applyFont="1" applyFill="1" applyBorder="1" applyAlignment="1">
      <alignment horizontal="center" vertical="center"/>
    </xf>
    <xf numFmtId="43" fontId="29" fillId="0" borderId="38" xfId="6" applyFont="1" applyFill="1" applyBorder="1" applyAlignment="1">
      <alignment horizontal="right" vertical="center"/>
    </xf>
    <xf numFmtId="43" fontId="29" fillId="0" borderId="38" xfId="1" applyFont="1" applyFill="1" applyBorder="1" applyAlignment="1">
      <alignment horizontal="right" vertical="center"/>
    </xf>
    <xf numFmtId="43" fontId="29" fillId="0" borderId="33" xfId="1" applyFont="1" applyFill="1" applyBorder="1" applyAlignment="1">
      <alignment horizontal="right" vertical="center"/>
    </xf>
    <xf numFmtId="43" fontId="27" fillId="2" borderId="12" xfId="1" applyNumberFormat="1" applyFont="1" applyFill="1" applyBorder="1" applyAlignment="1">
      <alignment vertical="center"/>
    </xf>
    <xf numFmtId="43" fontId="27" fillId="2" borderId="12" xfId="1" applyFont="1" applyFill="1" applyBorder="1" applyAlignment="1">
      <alignment horizontal="right" vertical="center"/>
    </xf>
    <xf numFmtId="43" fontId="29" fillId="2" borderId="35" xfId="1" applyFont="1" applyFill="1" applyBorder="1" applyAlignment="1">
      <alignment horizontal="right" vertical="center"/>
    </xf>
    <xf numFmtId="0" fontId="30" fillId="6" borderId="39" xfId="5" applyFont="1" applyFill="1" applyBorder="1" applyAlignment="1">
      <alignment horizontal="left" vertical="center" wrapText="1"/>
    </xf>
    <xf numFmtId="43" fontId="29" fillId="0" borderId="34" xfId="1" applyFont="1" applyFill="1" applyBorder="1" applyAlignment="1">
      <alignment horizontal="right" vertical="center"/>
    </xf>
    <xf numFmtId="0" fontId="30" fillId="6" borderId="37" xfId="5" applyFont="1" applyFill="1" applyBorder="1" applyAlignment="1">
      <alignment horizontal="left" vertical="center" wrapText="1"/>
    </xf>
    <xf numFmtId="0" fontId="29" fillId="6" borderId="37" xfId="0" applyFont="1" applyFill="1" applyBorder="1" applyAlignment="1">
      <alignment horizontal="left" vertical="center" wrapText="1"/>
    </xf>
    <xf numFmtId="43" fontId="29" fillId="6" borderId="32" xfId="6" applyFont="1" applyFill="1" applyBorder="1" applyAlignment="1">
      <alignment horizontal="right" vertical="center" wrapText="1"/>
    </xf>
    <xf numFmtId="0" fontId="29" fillId="16" borderId="37" xfId="0" applyFont="1" applyFill="1" applyBorder="1" applyAlignment="1">
      <alignment horizontal="center" vertical="center" wrapText="1"/>
    </xf>
    <xf numFmtId="0" fontId="32" fillId="2" borderId="12" xfId="5" applyFont="1" applyFill="1" applyBorder="1" applyAlignment="1">
      <alignment horizontal="center" vertical="center" wrapText="1"/>
    </xf>
    <xf numFmtId="43" fontId="33" fillId="2" borderId="12" xfId="1" applyNumberFormat="1" applyFont="1" applyFill="1" applyBorder="1" applyAlignment="1">
      <alignment vertical="center"/>
    </xf>
    <xf numFmtId="43" fontId="32" fillId="2" borderId="12" xfId="6" applyFont="1" applyFill="1" applyBorder="1" applyAlignment="1">
      <alignment horizontal="right" vertical="center" wrapText="1"/>
    </xf>
    <xf numFmtId="43" fontId="27" fillId="2" borderId="35" xfId="1" applyFont="1" applyFill="1" applyBorder="1" applyAlignment="1">
      <alignment horizontal="right" vertical="center"/>
    </xf>
    <xf numFmtId="43" fontId="29" fillId="0" borderId="37" xfId="1" applyNumberFormat="1" applyFont="1" applyFill="1" applyBorder="1" applyAlignment="1">
      <alignment horizontal="right" vertical="center"/>
    </xf>
    <xf numFmtId="43" fontId="29" fillId="0" borderId="38" xfId="1" applyNumberFormat="1" applyFont="1" applyFill="1" applyBorder="1" applyAlignment="1">
      <alignment horizontal="right" vertical="center"/>
    </xf>
    <xf numFmtId="0" fontId="32" fillId="2" borderId="12" xfId="5" applyFont="1" applyFill="1" applyBorder="1" applyAlignment="1">
      <alignment horizontal="left" vertical="center" wrapText="1"/>
    </xf>
    <xf numFmtId="0" fontId="29" fillId="6" borderId="37" xfId="0" applyFont="1" applyFill="1" applyBorder="1" applyAlignment="1">
      <alignment horizontal="center" vertical="center" wrapText="1"/>
    </xf>
    <xf numFmtId="43" fontId="30" fillId="6" borderId="32" xfId="6" applyFont="1" applyFill="1" applyBorder="1" applyAlignment="1">
      <alignment horizontal="right" vertical="center" wrapText="1"/>
    </xf>
    <xf numFmtId="43" fontId="30" fillId="6" borderId="34" xfId="6" applyFont="1" applyFill="1" applyBorder="1" applyAlignment="1">
      <alignment horizontal="right" vertical="center" wrapText="1"/>
    </xf>
    <xf numFmtId="0" fontId="30" fillId="2" borderId="12" xfId="5" applyFont="1" applyFill="1" applyBorder="1" applyAlignment="1">
      <alignment horizontal="center" vertical="center" wrapText="1"/>
    </xf>
    <xf numFmtId="43" fontId="31" fillId="2" borderId="12" xfId="1" applyNumberFormat="1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43" fontId="30" fillId="2" borderId="12" xfId="6" applyFont="1" applyFill="1" applyBorder="1" applyAlignment="1">
      <alignment horizontal="right" vertical="center" wrapText="1"/>
    </xf>
    <xf numFmtId="43" fontId="29" fillId="2" borderId="12" xfId="1" applyFont="1" applyFill="1" applyBorder="1" applyAlignment="1">
      <alignment horizontal="right" vertical="center"/>
    </xf>
    <xf numFmtId="43" fontId="30" fillId="6" borderId="33" xfId="6" applyFont="1" applyFill="1" applyBorder="1" applyAlignment="1">
      <alignment horizontal="right" vertical="center" wrapText="1"/>
    </xf>
    <xf numFmtId="43" fontId="29" fillId="6" borderId="33" xfId="6" applyFont="1" applyFill="1" applyBorder="1" applyAlignment="1">
      <alignment horizontal="right" vertical="center" wrapText="1"/>
    </xf>
    <xf numFmtId="0" fontId="29" fillId="6" borderId="38" xfId="0" applyFont="1" applyFill="1" applyBorder="1" applyAlignment="1">
      <alignment horizontal="center" vertical="center" wrapText="1"/>
    </xf>
    <xf numFmtId="43" fontId="29" fillId="2" borderId="12" xfId="1" applyNumberFormat="1" applyFont="1" applyFill="1" applyBorder="1" applyAlignment="1">
      <alignment vertical="center"/>
    </xf>
    <xf numFmtId="0" fontId="29" fillId="5" borderId="37" xfId="0" applyFont="1" applyFill="1" applyBorder="1" applyAlignment="1">
      <alignment horizontal="center" vertical="center"/>
    </xf>
    <xf numFmtId="43" fontId="29" fillId="5" borderId="32" xfId="1" applyFont="1" applyFill="1" applyBorder="1" applyAlignment="1">
      <alignment horizontal="right" vertical="center"/>
    </xf>
    <xf numFmtId="43" fontId="29" fillId="5" borderId="37" xfId="1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vertical="center" wrapText="1"/>
    </xf>
    <xf numFmtId="0" fontId="29" fillId="16" borderId="29" xfId="0" applyFont="1" applyFill="1" applyBorder="1" applyAlignment="1">
      <alignment horizontal="center" vertical="center"/>
    </xf>
    <xf numFmtId="43" fontId="29" fillId="0" borderId="5" xfId="1" applyFont="1" applyFill="1" applyBorder="1" applyAlignment="1">
      <alignment horizontal="right" vertical="center"/>
    </xf>
    <xf numFmtId="43" fontId="29" fillId="0" borderId="29" xfId="1" applyFont="1" applyFill="1" applyBorder="1" applyAlignment="1">
      <alignment horizontal="right" vertical="center"/>
    </xf>
    <xf numFmtId="43" fontId="30" fillId="6" borderId="39" xfId="6" applyFont="1" applyFill="1" applyBorder="1" applyAlignment="1">
      <alignment horizontal="right" vertical="center"/>
    </xf>
    <xf numFmtId="43" fontId="30" fillId="6" borderId="37" xfId="6" applyFont="1" applyFill="1" applyBorder="1" applyAlignment="1">
      <alignment horizontal="right" vertical="center"/>
    </xf>
    <xf numFmtId="0" fontId="29" fillId="16" borderId="38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43" fontId="29" fillId="5" borderId="37" xfId="6" applyFont="1" applyFill="1" applyBorder="1" applyAlignment="1">
      <alignment horizontal="right" vertical="center" wrapText="1"/>
    </xf>
    <xf numFmtId="43" fontId="29" fillId="5" borderId="32" xfId="6" applyFont="1" applyFill="1" applyBorder="1" applyAlignment="1">
      <alignment horizontal="right" vertical="center" wrapText="1"/>
    </xf>
    <xf numFmtId="43" fontId="30" fillId="5" borderId="37" xfId="6" applyFont="1" applyFill="1" applyBorder="1" applyAlignment="1">
      <alignment horizontal="right" vertical="center" wrapText="1"/>
    </xf>
    <xf numFmtId="43" fontId="29" fillId="5" borderId="38" xfId="6" applyFont="1" applyFill="1" applyBorder="1" applyAlignment="1">
      <alignment horizontal="right" vertical="center" wrapText="1"/>
    </xf>
    <xf numFmtId="0" fontId="29" fillId="6" borderId="29" xfId="0" applyFont="1" applyFill="1" applyBorder="1" applyAlignment="1">
      <alignment horizontal="center" vertical="center" wrapText="1"/>
    </xf>
    <xf numFmtId="43" fontId="29" fillId="5" borderId="39" xfId="6" applyFont="1" applyFill="1" applyBorder="1" applyAlignment="1">
      <alignment horizontal="right" vertical="center" wrapText="1"/>
    </xf>
    <xf numFmtId="43" fontId="29" fillId="5" borderId="38" xfId="1" applyFont="1" applyFill="1" applyBorder="1" applyAlignment="1">
      <alignment horizontal="right" vertical="center"/>
    </xf>
    <xf numFmtId="0" fontId="30" fillId="16" borderId="38" xfId="0" applyFont="1" applyFill="1" applyBorder="1" applyAlignment="1">
      <alignment horizontal="center" vertical="top" wrapText="1"/>
    </xf>
    <xf numFmtId="0" fontId="30" fillId="6" borderId="29" xfId="5" applyFont="1" applyFill="1" applyBorder="1" applyAlignment="1">
      <alignment horizontal="left" vertical="center" wrapText="1"/>
    </xf>
    <xf numFmtId="43" fontId="29" fillId="6" borderId="5" xfId="6" applyFont="1" applyFill="1" applyBorder="1" applyAlignment="1">
      <alignment horizontal="right" vertical="center" wrapText="1"/>
    </xf>
    <xf numFmtId="0" fontId="30" fillId="6" borderId="38" xfId="5" applyFont="1" applyFill="1" applyBorder="1" applyAlignment="1">
      <alignment horizontal="left" vertical="center" wrapText="1"/>
    </xf>
    <xf numFmtId="0" fontId="29" fillId="16" borderId="38" xfId="0" applyFont="1" applyFill="1" applyBorder="1" applyAlignment="1">
      <alignment horizontal="center" vertical="top" wrapText="1"/>
    </xf>
    <xf numFmtId="43" fontId="29" fillId="6" borderId="39" xfId="6" applyFont="1" applyFill="1" applyBorder="1" applyAlignment="1">
      <alignment horizontal="right" vertical="center"/>
    </xf>
    <xf numFmtId="43" fontId="29" fillId="5" borderId="34" xfId="1" applyFont="1" applyFill="1" applyBorder="1" applyAlignment="1">
      <alignment horizontal="right" vertical="center"/>
    </xf>
    <xf numFmtId="43" fontId="29" fillId="6" borderId="37" xfId="6" applyFont="1" applyFill="1" applyBorder="1" applyAlignment="1">
      <alignment horizontal="right" vertical="center"/>
    </xf>
    <xf numFmtId="43" fontId="29" fillId="6" borderId="37" xfId="6" applyFont="1" applyFill="1" applyBorder="1" applyAlignment="1">
      <alignment horizontal="right" vertical="center" wrapText="1"/>
    </xf>
    <xf numFmtId="0" fontId="29" fillId="5" borderId="38" xfId="0" applyFont="1" applyFill="1" applyBorder="1" applyAlignment="1">
      <alignment horizontal="center" vertical="center"/>
    </xf>
    <xf numFmtId="43" fontId="29" fillId="5" borderId="33" xfId="1" applyFont="1" applyFill="1" applyBorder="1" applyAlignment="1">
      <alignment horizontal="right" vertical="center"/>
    </xf>
    <xf numFmtId="43" fontId="29" fillId="5" borderId="39" xfId="1" applyFont="1" applyFill="1" applyBorder="1" applyAlignment="1">
      <alignment horizontal="right" vertical="center"/>
    </xf>
    <xf numFmtId="0" fontId="29" fillId="5" borderId="37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/>
    </xf>
    <xf numFmtId="4" fontId="35" fillId="5" borderId="39" xfId="0" applyNumberFormat="1" applyFont="1" applyFill="1" applyBorder="1" applyAlignment="1">
      <alignment horizontal="right" vertical="center"/>
    </xf>
    <xf numFmtId="0" fontId="31" fillId="5" borderId="37" xfId="0" applyFont="1" applyFill="1" applyBorder="1" applyAlignment="1">
      <alignment horizontal="center" vertical="center"/>
    </xf>
    <xf numFmtId="4" fontId="35" fillId="0" borderId="37" xfId="0" applyNumberFormat="1" applyFont="1" applyBorder="1" applyAlignment="1">
      <alignment horizontal="right" vertical="center"/>
    </xf>
    <xf numFmtId="0" fontId="27" fillId="2" borderId="12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center" vertical="center" wrapText="1"/>
    </xf>
    <xf numFmtId="43" fontId="29" fillId="5" borderId="29" xfId="1" applyFont="1" applyFill="1" applyBorder="1" applyAlignment="1">
      <alignment horizontal="right" vertical="center"/>
    </xf>
    <xf numFmtId="0" fontId="27" fillId="7" borderId="1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vertical="center" wrapText="1"/>
    </xf>
    <xf numFmtId="43" fontId="31" fillId="7" borderId="12" xfId="1" applyNumberFormat="1" applyFont="1" applyFill="1" applyBorder="1" applyAlignment="1">
      <alignment vertical="center"/>
    </xf>
    <xf numFmtId="43" fontId="33" fillId="7" borderId="12" xfId="1" applyFont="1" applyFill="1" applyBorder="1" applyAlignment="1">
      <alignment horizontal="right" vertical="center"/>
    </xf>
    <xf numFmtId="43" fontId="31" fillId="7" borderId="35" xfId="1" applyFont="1" applyFill="1" applyBorder="1" applyAlignment="1">
      <alignment horizontal="right" vertical="center"/>
    </xf>
    <xf numFmtId="43" fontId="29" fillId="16" borderId="39" xfId="1" applyNumberFormat="1" applyFont="1" applyFill="1" applyBorder="1" applyAlignment="1">
      <alignment horizontal="center" vertical="center"/>
    </xf>
    <xf numFmtId="43" fontId="29" fillId="0" borderId="34" xfId="1" applyNumberFormat="1" applyFont="1" applyFill="1" applyBorder="1" applyAlignment="1">
      <alignment horizontal="right" vertical="center"/>
    </xf>
    <xf numFmtId="43" fontId="29" fillId="16" borderId="37" xfId="1" applyNumberFormat="1" applyFont="1" applyFill="1" applyBorder="1" applyAlignment="1">
      <alignment horizontal="center" vertical="center"/>
    </xf>
    <xf numFmtId="43" fontId="29" fillId="0" borderId="32" xfId="1" applyNumberFormat="1" applyFont="1" applyFill="1" applyBorder="1" applyAlignment="1">
      <alignment horizontal="right" vertical="center"/>
    </xf>
    <xf numFmtId="0" fontId="29" fillId="0" borderId="37" xfId="0" applyFont="1" applyFill="1" applyBorder="1" applyAlignment="1">
      <alignment horizontal="center" vertical="center" wrapText="1"/>
    </xf>
    <xf numFmtId="0" fontId="30" fillId="16" borderId="37" xfId="0" applyFont="1" applyFill="1" applyBorder="1" applyAlignment="1">
      <alignment horizontal="center" vertical="center" wrapText="1"/>
    </xf>
    <xf numFmtId="0" fontId="30" fillId="0" borderId="37" xfId="5" applyFont="1" applyFill="1" applyBorder="1" applyAlignment="1">
      <alignment horizontal="left" vertical="center" wrapText="1"/>
    </xf>
    <xf numFmtId="43" fontId="29" fillId="0" borderId="32" xfId="6" applyFont="1" applyFill="1" applyBorder="1" applyAlignment="1">
      <alignment horizontal="right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29" fillId="16" borderId="39" xfId="0" applyFont="1" applyFill="1" applyBorder="1" applyAlignment="1">
      <alignment horizontal="center" vertical="center" wrapText="1"/>
    </xf>
    <xf numFmtId="0" fontId="29" fillId="15" borderId="37" xfId="0" applyFont="1" applyFill="1" applyBorder="1" applyAlignment="1">
      <alignment horizontal="center" vertical="center" wrapText="1"/>
    </xf>
    <xf numFmtId="43" fontId="30" fillId="5" borderId="32" xfId="6" applyFont="1" applyFill="1" applyBorder="1" applyAlignment="1">
      <alignment horizontal="right" vertical="center" wrapText="1"/>
    </xf>
    <xf numFmtId="43" fontId="29" fillId="5" borderId="33" xfId="6" applyFont="1" applyFill="1" applyBorder="1" applyAlignment="1">
      <alignment horizontal="right" vertical="center" wrapText="1"/>
    </xf>
    <xf numFmtId="0" fontId="29" fillId="7" borderId="12" xfId="0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 wrapText="1"/>
    </xf>
    <xf numFmtId="43" fontId="29" fillId="7" borderId="12" xfId="1" applyNumberFormat="1" applyFont="1" applyFill="1" applyBorder="1" applyAlignment="1">
      <alignment vertical="center"/>
    </xf>
    <xf numFmtId="43" fontId="29" fillId="7" borderId="12" xfId="1" applyFont="1" applyFill="1" applyBorder="1" applyAlignment="1">
      <alignment horizontal="right" vertical="center"/>
    </xf>
    <xf numFmtId="43" fontId="29" fillId="7" borderId="35" xfId="1" applyFont="1" applyFill="1" applyBorder="1" applyAlignment="1">
      <alignment horizontal="right" vertical="center"/>
    </xf>
    <xf numFmtId="2" fontId="29" fillId="7" borderId="12" xfId="1" applyNumberFormat="1" applyFont="1" applyFill="1" applyBorder="1" applyAlignment="1">
      <alignment horizontal="right" vertical="center"/>
    </xf>
    <xf numFmtId="0" fontId="29" fillId="16" borderId="37" xfId="0" applyFont="1" applyFill="1" applyBorder="1" applyAlignment="1">
      <alignment horizontal="center" vertical="top" wrapText="1"/>
    </xf>
    <xf numFmtId="4" fontId="35" fillId="0" borderId="39" xfId="0" applyNumberFormat="1" applyFont="1" applyBorder="1" applyAlignment="1">
      <alignment horizontal="right" vertical="center"/>
    </xf>
    <xf numFmtId="4" fontId="35" fillId="0" borderId="38" xfId="0" applyNumberFormat="1" applyFont="1" applyBorder="1" applyAlignment="1">
      <alignment horizontal="right" vertical="center"/>
    </xf>
    <xf numFmtId="0" fontId="32" fillId="2" borderId="12" xfId="0" applyFont="1" applyFill="1" applyBorder="1" applyAlignment="1">
      <alignment horizontal="left" vertical="top" wrapText="1"/>
    </xf>
    <xf numFmtId="43" fontId="32" fillId="2" borderId="35" xfId="6" applyFont="1" applyFill="1" applyBorder="1" applyAlignment="1">
      <alignment horizontal="right" vertical="center" wrapText="1"/>
    </xf>
    <xf numFmtId="0" fontId="30" fillId="16" borderId="37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38" xfId="5" applyFont="1" applyFill="1" applyBorder="1" applyAlignment="1">
      <alignment horizontal="left" vertical="center" wrapText="1"/>
    </xf>
    <xf numFmtId="0" fontId="33" fillId="2" borderId="12" xfId="5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/>
    </xf>
    <xf numFmtId="43" fontId="33" fillId="2" borderId="12" xfId="6" applyFont="1" applyFill="1" applyBorder="1" applyAlignment="1">
      <alignment horizontal="right" vertical="center" wrapText="1"/>
    </xf>
    <xf numFmtId="43" fontId="33" fillId="2" borderId="35" xfId="6" applyFont="1" applyFill="1" applyBorder="1" applyAlignment="1">
      <alignment horizontal="right" vertical="center" wrapText="1"/>
    </xf>
    <xf numFmtId="43" fontId="30" fillId="5" borderId="37" xfId="6" applyFont="1" applyFill="1" applyBorder="1" applyAlignment="1">
      <alignment horizontal="right" vertical="center"/>
    </xf>
    <xf numFmtId="0" fontId="30" fillId="16" borderId="37" xfId="5" applyFont="1" applyFill="1" applyBorder="1" applyAlignment="1">
      <alignment horizontal="center" vertical="center" wrapText="1"/>
    </xf>
    <xf numFmtId="43" fontId="35" fillId="5" borderId="37" xfId="1" applyFont="1" applyFill="1" applyBorder="1" applyAlignment="1">
      <alignment horizontal="right" vertical="center" wrapText="1"/>
    </xf>
    <xf numFmtId="43" fontId="30" fillId="5" borderId="38" xfId="6" applyFont="1" applyFill="1" applyBorder="1" applyAlignment="1">
      <alignment horizontal="right" vertical="center"/>
    </xf>
    <xf numFmtId="4" fontId="35" fillId="0" borderId="29" xfId="0" applyNumberFormat="1" applyFont="1" applyBorder="1" applyAlignment="1">
      <alignment horizontal="right" vertical="center"/>
    </xf>
    <xf numFmtId="43" fontId="27" fillId="7" borderId="12" xfId="0" applyNumberFormat="1" applyFont="1" applyFill="1" applyBorder="1" applyAlignment="1">
      <alignment vertical="center" wrapText="1"/>
    </xf>
    <xf numFmtId="0" fontId="27" fillId="7" borderId="12" xfId="0" applyFont="1" applyFill="1" applyBorder="1" applyAlignment="1">
      <alignment horizontal="right" vertical="center" wrapText="1"/>
    </xf>
    <xf numFmtId="43" fontId="30" fillId="6" borderId="38" xfId="6" applyFont="1" applyFill="1" applyBorder="1" applyAlignment="1">
      <alignment horizontal="right" vertical="center"/>
    </xf>
    <xf numFmtId="0" fontId="32" fillId="2" borderId="12" xfId="5" applyFont="1" applyFill="1" applyBorder="1" applyAlignment="1">
      <alignment horizontal="left" vertical="top" wrapText="1"/>
    </xf>
    <xf numFmtId="0" fontId="30" fillId="16" borderId="29" xfId="0" applyFont="1" applyFill="1" applyBorder="1" applyAlignment="1">
      <alignment horizontal="center" vertical="top" wrapText="1"/>
    </xf>
    <xf numFmtId="43" fontId="30" fillId="6" borderId="5" xfId="6" applyFont="1" applyFill="1" applyBorder="1" applyAlignment="1">
      <alignment horizontal="right" vertical="center" wrapText="1"/>
    </xf>
    <xf numFmtId="0" fontId="27" fillId="2" borderId="12" xfId="5" applyFont="1" applyFill="1" applyBorder="1" applyAlignment="1">
      <alignment horizontal="center" vertical="center" wrapText="1"/>
    </xf>
    <xf numFmtId="0" fontId="27" fillId="2" borderId="12" xfId="5" applyFont="1" applyFill="1" applyBorder="1" applyAlignment="1">
      <alignment horizontal="left" vertical="center" wrapText="1"/>
    </xf>
    <xf numFmtId="43" fontId="29" fillId="5" borderId="5" xfId="1" applyFont="1" applyFill="1" applyBorder="1" applyAlignment="1">
      <alignment horizontal="right" vertical="center"/>
    </xf>
    <xf numFmtId="0" fontId="29" fillId="5" borderId="2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right" vertical="center"/>
    </xf>
    <xf numFmtId="0" fontId="27" fillId="2" borderId="35" xfId="0" applyFont="1" applyFill="1" applyBorder="1" applyAlignment="1">
      <alignment horizontal="right" vertical="center"/>
    </xf>
    <xf numFmtId="43" fontId="27" fillId="7" borderId="12" xfId="1" applyNumberFormat="1" applyFont="1" applyFill="1" applyBorder="1" applyAlignment="1">
      <alignment vertical="center"/>
    </xf>
    <xf numFmtId="43" fontId="27" fillId="7" borderId="12" xfId="1" applyFont="1" applyFill="1" applyBorder="1" applyAlignment="1">
      <alignment horizontal="right" vertical="center"/>
    </xf>
    <xf numFmtId="43" fontId="36" fillId="2" borderId="35" xfId="1" applyFont="1" applyFill="1" applyBorder="1" applyAlignment="1">
      <alignment horizontal="right" vertical="center"/>
    </xf>
    <xf numFmtId="43" fontId="30" fillId="6" borderId="29" xfId="6" applyFont="1" applyFill="1" applyBorder="1" applyAlignment="1">
      <alignment horizontal="right" vertical="center" wrapText="1"/>
    </xf>
    <xf numFmtId="43" fontId="27" fillId="7" borderId="12" xfId="1" applyFont="1" applyFill="1" applyBorder="1" applyAlignment="1">
      <alignment horizontal="center" vertical="center"/>
    </xf>
    <xf numFmtId="43" fontId="27" fillId="7" borderId="35" xfId="1" applyFont="1" applyFill="1" applyBorder="1" applyAlignment="1">
      <alignment horizontal="right" vertical="center"/>
    </xf>
    <xf numFmtId="2" fontId="27" fillId="7" borderId="12" xfId="1" applyNumberFormat="1" applyFont="1" applyFill="1" applyBorder="1" applyAlignment="1">
      <alignment horizontal="right" vertical="center"/>
    </xf>
    <xf numFmtId="0" fontId="29" fillId="7" borderId="39" xfId="0" applyFont="1" applyFill="1" applyBorder="1" applyAlignment="1">
      <alignment horizontal="center" vertical="center"/>
    </xf>
    <xf numFmtId="0" fontId="30" fillId="7" borderId="39" xfId="5" applyFont="1" applyFill="1" applyBorder="1" applyAlignment="1">
      <alignment horizontal="center" vertical="center" wrapText="1"/>
    </xf>
    <xf numFmtId="0" fontId="32" fillId="7" borderId="39" xfId="5" applyFont="1" applyFill="1" applyBorder="1" applyAlignment="1">
      <alignment horizontal="center" vertical="center" wrapText="1"/>
    </xf>
    <xf numFmtId="43" fontId="30" fillId="7" borderId="39" xfId="6" applyFont="1" applyFill="1" applyBorder="1" applyAlignment="1">
      <alignment horizontal="right" vertical="center" wrapText="1"/>
    </xf>
    <xf numFmtId="43" fontId="29" fillId="7" borderId="39" xfId="1" applyFont="1" applyFill="1" applyBorder="1" applyAlignment="1">
      <alignment horizontal="right" vertical="center"/>
    </xf>
    <xf numFmtId="43" fontId="29" fillId="7" borderId="34" xfId="1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vertical="center" wrapText="1"/>
    </xf>
    <xf numFmtId="43" fontId="27" fillId="4" borderId="12" xfId="0" applyNumberFormat="1" applyFont="1" applyFill="1" applyBorder="1" applyAlignment="1">
      <alignment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right" vertical="center" wrapText="1"/>
    </xf>
    <xf numFmtId="0" fontId="29" fillId="4" borderId="35" xfId="0" applyFont="1" applyFill="1" applyBorder="1" applyAlignment="1">
      <alignment horizontal="right" vertical="center"/>
    </xf>
    <xf numFmtId="43" fontId="27" fillId="4" borderId="12" xfId="1" applyFont="1" applyFill="1" applyBorder="1" applyAlignment="1">
      <alignment horizontal="right" vertical="center"/>
    </xf>
    <xf numFmtId="10" fontId="27" fillId="4" borderId="35" xfId="2" applyNumberFormat="1" applyFont="1" applyFill="1" applyBorder="1" applyAlignment="1">
      <alignment horizontal="right" vertical="center"/>
    </xf>
    <xf numFmtId="9" fontId="27" fillId="4" borderId="12" xfId="2" applyFont="1" applyFill="1" applyBorder="1" applyAlignment="1">
      <alignment vertical="center" wrapText="1"/>
    </xf>
    <xf numFmtId="43" fontId="27" fillId="4" borderId="12" xfId="2" applyNumberFormat="1" applyFont="1" applyFill="1" applyBorder="1" applyAlignment="1">
      <alignment vertical="center" wrapText="1"/>
    </xf>
    <xf numFmtId="9" fontId="27" fillId="4" borderId="12" xfId="2" applyFont="1" applyFill="1" applyBorder="1" applyAlignment="1">
      <alignment horizontal="center" vertical="center" wrapText="1"/>
    </xf>
    <xf numFmtId="9" fontId="27" fillId="4" borderId="12" xfId="2" applyFont="1" applyFill="1" applyBorder="1" applyAlignment="1">
      <alignment horizontal="right" vertical="center" wrapText="1"/>
    </xf>
    <xf numFmtId="0" fontId="29" fillId="7" borderId="35" xfId="0" applyFont="1" applyFill="1" applyBorder="1" applyAlignment="1">
      <alignment horizontal="right" vertical="center"/>
    </xf>
    <xf numFmtId="9" fontId="27" fillId="7" borderId="12" xfId="2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center" vertical="center"/>
    </xf>
    <xf numFmtId="0" fontId="29" fillId="16" borderId="42" xfId="0" applyFont="1" applyFill="1" applyBorder="1" applyAlignment="1">
      <alignment horizontal="center" vertical="center" wrapText="1"/>
    </xf>
    <xf numFmtId="4" fontId="35" fillId="0" borderId="42" xfId="0" applyNumberFormat="1" applyFont="1" applyBorder="1" applyAlignment="1">
      <alignment horizontal="right" vertical="center"/>
    </xf>
    <xf numFmtId="43" fontId="29" fillId="5" borderId="42" xfId="1" applyFont="1" applyFill="1" applyBorder="1" applyAlignment="1">
      <alignment horizontal="right" vertical="center"/>
    </xf>
    <xf numFmtId="43" fontId="29" fillId="6" borderId="44" xfId="6" applyFont="1" applyFill="1" applyBorder="1" applyAlignment="1">
      <alignment horizontal="right" vertical="center" wrapText="1"/>
    </xf>
    <xf numFmtId="4" fontId="35" fillId="5" borderId="42" xfId="0" applyNumberFormat="1" applyFont="1" applyFill="1" applyBorder="1" applyAlignment="1">
      <alignment horizontal="right" vertical="center"/>
    </xf>
    <xf numFmtId="0" fontId="27" fillId="3" borderId="35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/>
    </xf>
    <xf numFmtId="43" fontId="27" fillId="3" borderId="12" xfId="1" applyFont="1" applyFill="1" applyBorder="1" applyAlignment="1">
      <alignment horizontal="center" vertical="center" wrapText="1"/>
    </xf>
    <xf numFmtId="0" fontId="30" fillId="6" borderId="37" xfId="5" applyFont="1" applyFill="1" applyBorder="1" applyAlignment="1">
      <alignment vertical="center" wrapText="1"/>
    </xf>
    <xf numFmtId="0" fontId="30" fillId="6" borderId="37" xfId="5" applyFont="1" applyFill="1" applyBorder="1" applyAlignment="1">
      <alignment horizontal="left" vertical="top" wrapText="1"/>
    </xf>
    <xf numFmtId="0" fontId="29" fillId="6" borderId="38" xfId="5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45" xfId="0" applyNumberFormat="1" applyBorder="1" applyAlignment="1">
      <alignment vertical="center"/>
    </xf>
    <xf numFmtId="43" fontId="27" fillId="3" borderId="12" xfId="1" applyNumberFormat="1" applyFont="1" applyFill="1" applyBorder="1" applyAlignment="1">
      <alignment vertical="center"/>
    </xf>
    <xf numFmtId="43" fontId="27" fillId="16" borderId="39" xfId="0" applyNumberFormat="1" applyFont="1" applyFill="1" applyBorder="1" applyAlignment="1">
      <alignment vertical="center"/>
    </xf>
    <xf numFmtId="43" fontId="29" fillId="7" borderId="39" xfId="0" applyNumberFormat="1" applyFont="1" applyFill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4" fillId="4" borderId="7" xfId="1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29" fillId="17" borderId="39" xfId="5" applyFont="1" applyFill="1" applyBorder="1" applyAlignment="1">
      <alignment horizontal="center" vertical="center" wrapText="1"/>
    </xf>
    <xf numFmtId="0" fontId="29" fillId="17" borderId="37" xfId="5" applyFont="1" applyFill="1" applyBorder="1" applyAlignment="1">
      <alignment horizontal="center" vertical="center" wrapText="1"/>
    </xf>
    <xf numFmtId="0" fontId="29" fillId="17" borderId="38" xfId="5" applyFont="1" applyFill="1" applyBorder="1" applyAlignment="1">
      <alignment horizontal="center" vertical="center" wrapText="1"/>
    </xf>
    <xf numFmtId="0" fontId="29" fillId="17" borderId="37" xfId="0" applyFont="1" applyFill="1" applyBorder="1" applyAlignment="1">
      <alignment horizontal="center" vertical="center" wrapText="1"/>
    </xf>
    <xf numFmtId="0" fontId="30" fillId="17" borderId="37" xfId="0" applyFont="1" applyFill="1" applyBorder="1" applyAlignment="1">
      <alignment horizontal="center" vertical="center" wrapText="1"/>
    </xf>
    <xf numFmtId="0" fontId="30" fillId="17" borderId="39" xfId="5" applyFont="1" applyFill="1" applyBorder="1" applyAlignment="1">
      <alignment horizontal="center" vertical="center" wrapText="1"/>
    </xf>
    <xf numFmtId="0" fontId="30" fillId="17" borderId="38" xfId="5" applyFont="1" applyFill="1" applyBorder="1" applyAlignment="1">
      <alignment horizontal="center" vertical="center" wrapText="1"/>
    </xf>
    <xf numFmtId="0" fontId="30" fillId="17" borderId="39" xfId="0" applyFont="1" applyFill="1" applyBorder="1" applyAlignment="1">
      <alignment horizontal="center" vertical="top" wrapText="1"/>
    </xf>
    <xf numFmtId="0" fontId="30" fillId="17" borderId="37" xfId="0" applyFont="1" applyFill="1" applyBorder="1" applyAlignment="1">
      <alignment horizontal="center" vertical="top" wrapText="1"/>
    </xf>
    <xf numFmtId="0" fontId="30" fillId="17" borderId="38" xfId="0" applyFont="1" applyFill="1" applyBorder="1" applyAlignment="1">
      <alignment horizontal="center" vertical="center" wrapText="1"/>
    </xf>
    <xf numFmtId="0" fontId="29" fillId="17" borderId="37" xfId="0" applyFont="1" applyFill="1" applyBorder="1" applyAlignment="1">
      <alignment horizontal="center" vertical="top" wrapText="1"/>
    </xf>
    <xf numFmtId="0" fontId="29" fillId="17" borderId="38" xfId="0" applyFont="1" applyFill="1" applyBorder="1" applyAlignment="1">
      <alignment horizontal="center" vertical="center" wrapText="1"/>
    </xf>
    <xf numFmtId="0" fontId="29" fillId="17" borderId="29" xfId="5" applyFont="1" applyFill="1" applyBorder="1" applyAlignment="1">
      <alignment horizontal="center" vertical="center" wrapText="1"/>
    </xf>
    <xf numFmtId="0" fontId="29" fillId="17" borderId="39" xfId="0" applyFont="1" applyFill="1" applyBorder="1" applyAlignment="1">
      <alignment horizontal="center" vertical="center" wrapText="1"/>
    </xf>
    <xf numFmtId="0" fontId="29" fillId="17" borderId="29" xfId="0" applyFont="1" applyFill="1" applyBorder="1" applyAlignment="1">
      <alignment horizontal="center" vertical="center" wrapText="1"/>
    </xf>
    <xf numFmtId="0" fontId="29" fillId="18" borderId="37" xfId="0" applyFont="1" applyFill="1" applyBorder="1" applyAlignment="1">
      <alignment horizontal="center" vertical="center" wrapText="1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4" fontId="4" fillId="0" borderId="45" xfId="9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3" borderId="41" xfId="0" applyFont="1" applyFill="1" applyBorder="1" applyAlignment="1">
      <alignment vertical="center"/>
    </xf>
    <xf numFmtId="0" fontId="17" fillId="3" borderId="12" xfId="0" applyFont="1" applyFill="1" applyBorder="1" applyAlignment="1">
      <alignment horizontal="center" vertical="center" wrapText="1"/>
    </xf>
    <xf numFmtId="166" fontId="16" fillId="2" borderId="41" xfId="0" applyNumberFormat="1" applyFont="1" applyFill="1" applyBorder="1" applyAlignment="1">
      <alignment horizontal="right" vertical="center"/>
    </xf>
    <xf numFmtId="166" fontId="16" fillId="2" borderId="41" xfId="0" applyNumberFormat="1" applyFont="1" applyFill="1" applyBorder="1" applyAlignment="1">
      <alignment horizontal="right"/>
    </xf>
    <xf numFmtId="166" fontId="16" fillId="7" borderId="41" xfId="0" applyNumberFormat="1" applyFont="1" applyFill="1" applyBorder="1" applyAlignment="1">
      <alignment horizontal="right" vertical="center"/>
    </xf>
    <xf numFmtId="166" fontId="16" fillId="2" borderId="41" xfId="0" applyNumberFormat="1" applyFont="1" applyFill="1" applyBorder="1" applyAlignment="1">
      <alignment horizontal="right" vertical="top"/>
    </xf>
    <xf numFmtId="164" fontId="16" fillId="4" borderId="9" xfId="8" applyFont="1" applyFill="1" applyBorder="1" applyAlignment="1">
      <alignment horizontal="right" vertical="center"/>
    </xf>
    <xf numFmtId="164" fontId="16" fillId="4" borderId="41" xfId="8" applyFont="1" applyFill="1" applyBorder="1" applyAlignment="1">
      <alignment horizontal="right" vertical="center"/>
    </xf>
    <xf numFmtId="164" fontId="17" fillId="4" borderId="12" xfId="8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31278"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119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13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222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" xfId="511" builtinId="8" hidden="1"/>
    <cellStyle name="Hiperlink" xfId="513" builtinId="8" hidden="1"/>
    <cellStyle name="Hiperlink" xfId="320" builtinId="8" hidden="1"/>
    <cellStyle name="Hiperlink" xfId="517" builtinId="8" hidden="1"/>
    <cellStyle name="Hiperlink" xfId="519" builtinId="8" hidden="1"/>
    <cellStyle name="Hiperlink" xfId="521" builtinId="8" hidden="1"/>
    <cellStyle name="Hiperlink" xfId="523" builtinId="8" hidden="1"/>
    <cellStyle name="Hiperlink" xfId="525" builtinId="8" hidden="1"/>
    <cellStyle name="Hiperlink" xfId="527" builtinId="8" hidden="1"/>
    <cellStyle name="Hiperlink" xfId="529" builtinId="8" hidden="1"/>
    <cellStyle name="Hiperlink" xfId="531" builtinId="8" hidden="1"/>
    <cellStyle name="Hiperlink" xfId="533" builtinId="8" hidden="1"/>
    <cellStyle name="Hiperlink" xfId="535" builtinId="8" hidden="1"/>
    <cellStyle name="Hiperlink" xfId="537" builtinId="8" hidden="1"/>
    <cellStyle name="Hiperlink" xfId="539" builtinId="8" hidden="1"/>
    <cellStyle name="Hiperlink" xfId="541" builtinId="8" hidden="1"/>
    <cellStyle name="Hiperlink" xfId="543" builtinId="8" hidden="1"/>
    <cellStyle name="Hiperlink" xfId="545" builtinId="8" hidden="1"/>
    <cellStyle name="Hiperlink" xfId="547" builtinId="8" hidden="1"/>
    <cellStyle name="Hiperlink" xfId="549" builtinId="8" hidden="1"/>
    <cellStyle name="Hiperlink" xfId="551" builtinId="8" hidden="1"/>
    <cellStyle name="Hiperlink" xfId="553" builtinId="8" hidden="1"/>
    <cellStyle name="Hiperlink" xfId="555" builtinId="8" hidden="1"/>
    <cellStyle name="Hiperlink" xfId="557" builtinId="8" hidden="1"/>
    <cellStyle name="Hiperlink" xfId="559" builtinId="8" hidden="1"/>
    <cellStyle name="Hiperlink" xfId="561" builtinId="8" hidden="1"/>
    <cellStyle name="Hiperlink" xfId="563" builtinId="8" hidden="1"/>
    <cellStyle name="Hiperlink" xfId="565" builtinId="8" hidden="1"/>
    <cellStyle name="Hiperlink" xfId="567" builtinId="8" hidden="1"/>
    <cellStyle name="Hiperlink" xfId="569" builtinId="8" hidden="1"/>
    <cellStyle name="Hiperlink" xfId="571" builtinId="8" hidden="1"/>
    <cellStyle name="Hiperlink" xfId="573" builtinId="8" hidden="1"/>
    <cellStyle name="Hiperlink" xfId="575" builtinId="8" hidden="1"/>
    <cellStyle name="Hiperlink" xfId="577" builtinId="8" hidden="1"/>
    <cellStyle name="Hiperlink" xfId="579" builtinId="8" hidden="1"/>
    <cellStyle name="Hiperlink" xfId="581" builtinId="8" hidden="1"/>
    <cellStyle name="Hiperlink" xfId="583" builtinId="8" hidden="1"/>
    <cellStyle name="Hiperlink" xfId="585" builtinId="8" hidden="1"/>
    <cellStyle name="Hiperlink" xfId="587" builtinId="8" hidden="1"/>
    <cellStyle name="Hiperlink" xfId="589" builtinId="8" hidden="1"/>
    <cellStyle name="Hiperlink" xfId="591" builtinId="8" hidden="1"/>
    <cellStyle name="Hiperlink" xfId="593" builtinId="8" hidden="1"/>
    <cellStyle name="Hiperlink" xfId="595" builtinId="8" hidden="1"/>
    <cellStyle name="Hiperlink" xfId="597" builtinId="8" hidden="1"/>
    <cellStyle name="Hiperlink" xfId="599" builtinId="8" hidden="1"/>
    <cellStyle name="Hiperlink" xfId="601" builtinId="8" hidden="1"/>
    <cellStyle name="Hiperlink" xfId="603" builtinId="8" hidden="1"/>
    <cellStyle name="Hiperlink" xfId="605" builtinId="8" hidden="1"/>
    <cellStyle name="Hiperlink" xfId="607" builtinId="8" hidden="1"/>
    <cellStyle name="Hiperlink" xfId="609" builtinId="8" hidden="1"/>
    <cellStyle name="Hiperlink" xfId="611" builtinId="8" hidden="1"/>
    <cellStyle name="Hiperlink" xfId="418" builtinId="8" hidden="1"/>
    <cellStyle name="Hiperlink" xfId="615" builtinId="8" hidden="1"/>
    <cellStyle name="Hiperlink" xfId="617" builtinId="8" hidden="1"/>
    <cellStyle name="Hiperlink" xfId="619" builtinId="8" hidden="1"/>
    <cellStyle name="Hiperlink" xfId="621" builtinId="8" hidden="1"/>
    <cellStyle name="Hiperlink" xfId="623" builtinId="8" hidden="1"/>
    <cellStyle name="Hiperlink" xfId="625" builtinId="8" hidden="1"/>
    <cellStyle name="Hiperlink" xfId="627" builtinId="8" hidden="1"/>
    <cellStyle name="Hiperlink" xfId="629" builtinId="8" hidden="1"/>
    <cellStyle name="Hiperlink" xfId="631" builtinId="8" hidden="1"/>
    <cellStyle name="Hiperlink" xfId="633" builtinId="8" hidden="1"/>
    <cellStyle name="Hiperlink" xfId="635" builtinId="8" hidden="1"/>
    <cellStyle name="Hiperlink" xfId="637" builtinId="8" hidden="1"/>
    <cellStyle name="Hiperlink" xfId="639" builtinId="8" hidden="1"/>
    <cellStyle name="Hiperlink" xfId="641" builtinId="8" hidden="1"/>
    <cellStyle name="Hiperlink" xfId="643" builtinId="8" hidden="1"/>
    <cellStyle name="Hiperlink" xfId="645" builtinId="8" hidden="1"/>
    <cellStyle name="Hiperlink" xfId="647" builtinId="8" hidden="1"/>
    <cellStyle name="Hiperlink" xfId="649" builtinId="8" hidden="1"/>
    <cellStyle name="Hiperlink" xfId="651" builtinId="8" hidden="1"/>
    <cellStyle name="Hiperlink" xfId="653" builtinId="8" hidden="1"/>
    <cellStyle name="Hiperlink" xfId="655" builtinId="8" hidden="1"/>
    <cellStyle name="Hiperlink" xfId="657" builtinId="8" hidden="1"/>
    <cellStyle name="Hiperlink" xfId="659" builtinId="8" hidden="1"/>
    <cellStyle name="Hiperlink" xfId="661" builtinId="8" hidden="1"/>
    <cellStyle name="Hiperlink" xfId="663" builtinId="8" hidden="1"/>
    <cellStyle name="Hiperlink" xfId="665" builtinId="8" hidden="1"/>
    <cellStyle name="Hiperlink" xfId="667" builtinId="8" hidden="1"/>
    <cellStyle name="Hiperlink" xfId="669" builtinId="8" hidden="1"/>
    <cellStyle name="Hiperlink" xfId="671" builtinId="8" hidden="1"/>
    <cellStyle name="Hiperlink" xfId="673" builtinId="8" hidden="1"/>
    <cellStyle name="Hiperlink" xfId="675" builtinId="8" hidden="1"/>
    <cellStyle name="Hiperlink" xfId="677" builtinId="8" hidden="1"/>
    <cellStyle name="Hiperlink" xfId="679" builtinId="8" hidden="1"/>
    <cellStyle name="Hiperlink" xfId="681" builtinId="8" hidden="1"/>
    <cellStyle name="Hiperlink" xfId="683" builtinId="8" hidden="1"/>
    <cellStyle name="Hiperlink" xfId="685" builtinId="8" hidden="1"/>
    <cellStyle name="Hiperlink" xfId="687" builtinId="8" hidden="1"/>
    <cellStyle name="Hiperlink" xfId="689" builtinId="8" hidden="1"/>
    <cellStyle name="Hiperlink" xfId="691" builtinId="8" hidden="1"/>
    <cellStyle name="Hiperlink" xfId="693" builtinId="8" hidden="1"/>
    <cellStyle name="Hiperlink" xfId="695" builtinId="8" hidden="1"/>
    <cellStyle name="Hiperlink" xfId="697" builtinId="8" hidden="1"/>
    <cellStyle name="Hiperlink" xfId="699" builtinId="8" hidden="1"/>
    <cellStyle name="Hiperlink" xfId="701" builtinId="8" hidden="1"/>
    <cellStyle name="Hiperlink" xfId="703" builtinId="8" hidden="1"/>
    <cellStyle name="Hiperlink" xfId="705" builtinId="8" hidden="1"/>
    <cellStyle name="Hiperlink" xfId="707" builtinId="8" hidden="1"/>
    <cellStyle name="Hiperlink" xfId="709" builtinId="8" hidden="1"/>
    <cellStyle name="Hiperlink" xfId="516" builtinId="8" hidden="1"/>
    <cellStyle name="Hiperlink" xfId="713" builtinId="8" hidden="1"/>
    <cellStyle name="Hiperlink" xfId="715" builtinId="8" hidden="1"/>
    <cellStyle name="Hiperlink" xfId="717" builtinId="8" hidden="1"/>
    <cellStyle name="Hiperlink" xfId="719" builtinId="8" hidden="1"/>
    <cellStyle name="Hiperlink" xfId="721" builtinId="8" hidden="1"/>
    <cellStyle name="Hiperlink" xfId="723" builtinId="8" hidden="1"/>
    <cellStyle name="Hiperlink" xfId="725" builtinId="8" hidden="1"/>
    <cellStyle name="Hiperlink" xfId="727" builtinId="8" hidden="1"/>
    <cellStyle name="Hiperlink" xfId="729" builtinId="8" hidden="1"/>
    <cellStyle name="Hiperlink" xfId="731" builtinId="8" hidden="1"/>
    <cellStyle name="Hiperlink" xfId="733" builtinId="8" hidden="1"/>
    <cellStyle name="Hiperlink" xfId="735" builtinId="8" hidden="1"/>
    <cellStyle name="Hiperlink" xfId="737" builtinId="8" hidden="1"/>
    <cellStyle name="Hiperlink" xfId="739" builtinId="8" hidden="1"/>
    <cellStyle name="Hiperlink" xfId="741" builtinId="8" hidden="1"/>
    <cellStyle name="Hiperlink" xfId="743" builtinId="8" hidden="1"/>
    <cellStyle name="Hiperlink" xfId="745" builtinId="8" hidden="1"/>
    <cellStyle name="Hiperlink" xfId="747" builtinId="8" hidden="1"/>
    <cellStyle name="Hiperlink" xfId="749" builtinId="8" hidden="1"/>
    <cellStyle name="Hiperlink" xfId="751" builtinId="8" hidden="1"/>
    <cellStyle name="Hiperlink" xfId="753" builtinId="8" hidden="1"/>
    <cellStyle name="Hiperlink" xfId="755" builtinId="8" hidden="1"/>
    <cellStyle name="Hiperlink" xfId="757" builtinId="8" hidden="1"/>
    <cellStyle name="Hiperlink" xfId="759" builtinId="8" hidden="1"/>
    <cellStyle name="Hiperlink" xfId="761" builtinId="8" hidden="1"/>
    <cellStyle name="Hiperlink" xfId="763" builtinId="8" hidden="1"/>
    <cellStyle name="Hiperlink" xfId="765" builtinId="8" hidden="1"/>
    <cellStyle name="Hiperlink" xfId="767" builtinId="8" hidden="1"/>
    <cellStyle name="Hiperlink" xfId="769" builtinId="8" hidden="1"/>
    <cellStyle name="Hiperlink" xfId="771" builtinId="8" hidden="1"/>
    <cellStyle name="Hiperlink" xfId="773" builtinId="8" hidden="1"/>
    <cellStyle name="Hiperlink" xfId="775" builtinId="8" hidden="1"/>
    <cellStyle name="Hiperlink" xfId="777" builtinId="8" hidden="1"/>
    <cellStyle name="Hiperlink" xfId="779" builtinId="8" hidden="1"/>
    <cellStyle name="Hiperlink" xfId="781" builtinId="8" hidden="1"/>
    <cellStyle name="Hiperlink" xfId="783" builtinId="8" hidden="1"/>
    <cellStyle name="Hiperlink" xfId="785" builtinId="8" hidden="1"/>
    <cellStyle name="Hiperlink" xfId="787" builtinId="8" hidden="1"/>
    <cellStyle name="Hiperlink" xfId="789" builtinId="8" hidden="1"/>
    <cellStyle name="Hiperlink" xfId="791" builtinId="8" hidden="1"/>
    <cellStyle name="Hiperlink" xfId="793" builtinId="8" hidden="1"/>
    <cellStyle name="Hiperlink" xfId="795" builtinId="8" hidden="1"/>
    <cellStyle name="Hiperlink" xfId="797" builtinId="8" hidden="1"/>
    <cellStyle name="Hiperlink" xfId="799" builtinId="8" hidden="1"/>
    <cellStyle name="Hiperlink" xfId="801" builtinId="8" hidden="1"/>
    <cellStyle name="Hiperlink" xfId="803" builtinId="8" hidden="1"/>
    <cellStyle name="Hiperlink" xfId="805" builtinId="8" hidden="1"/>
    <cellStyle name="Hiperlink" xfId="807" builtinId="8" hidden="1"/>
    <cellStyle name="Hiperlink" xfId="614" builtinId="8" hidden="1"/>
    <cellStyle name="Hiperlink" xfId="811" builtinId="8" hidden="1"/>
    <cellStyle name="Hiperlink" xfId="813" builtinId="8" hidden="1"/>
    <cellStyle name="Hiperlink" xfId="815" builtinId="8" hidden="1"/>
    <cellStyle name="Hiperlink" xfId="817" builtinId="8" hidden="1"/>
    <cellStyle name="Hiperlink" xfId="819" builtinId="8" hidden="1"/>
    <cellStyle name="Hiperlink" xfId="821" builtinId="8" hidden="1"/>
    <cellStyle name="Hiperlink" xfId="823" builtinId="8" hidden="1"/>
    <cellStyle name="Hiperlink" xfId="825" builtinId="8" hidden="1"/>
    <cellStyle name="Hiperlink" xfId="827" builtinId="8" hidden="1"/>
    <cellStyle name="Hiperlink" xfId="829" builtinId="8" hidden="1"/>
    <cellStyle name="Hiperlink" xfId="831" builtinId="8" hidden="1"/>
    <cellStyle name="Hiperlink" xfId="833" builtinId="8" hidden="1"/>
    <cellStyle name="Hiperlink" xfId="835" builtinId="8" hidden="1"/>
    <cellStyle name="Hiperlink" xfId="837" builtinId="8" hidden="1"/>
    <cellStyle name="Hiperlink" xfId="839" builtinId="8" hidden="1"/>
    <cellStyle name="Hiperlink" xfId="841" builtinId="8" hidden="1"/>
    <cellStyle name="Hiperlink" xfId="843" builtinId="8" hidden="1"/>
    <cellStyle name="Hiperlink" xfId="845" builtinId="8" hidden="1"/>
    <cellStyle name="Hiperlink" xfId="847" builtinId="8" hidden="1"/>
    <cellStyle name="Hiperlink" xfId="849" builtinId="8" hidden="1"/>
    <cellStyle name="Hiperlink" xfId="851" builtinId="8" hidden="1"/>
    <cellStyle name="Hiperlink" xfId="853" builtinId="8" hidden="1"/>
    <cellStyle name="Hiperlink" xfId="855" builtinId="8" hidden="1"/>
    <cellStyle name="Hiperlink" xfId="857" builtinId="8" hidden="1"/>
    <cellStyle name="Hiperlink" xfId="859" builtinId="8" hidden="1"/>
    <cellStyle name="Hiperlink" xfId="861" builtinId="8" hidden="1"/>
    <cellStyle name="Hiperlink" xfId="863" builtinId="8" hidden="1"/>
    <cellStyle name="Hiperlink" xfId="865" builtinId="8" hidden="1"/>
    <cellStyle name="Hiperlink" xfId="867" builtinId="8" hidden="1"/>
    <cellStyle name="Hiperlink" xfId="869" builtinId="8" hidden="1"/>
    <cellStyle name="Hiperlink" xfId="871" builtinId="8" hidden="1"/>
    <cellStyle name="Hiperlink" xfId="873" builtinId="8" hidden="1"/>
    <cellStyle name="Hiperlink" xfId="875" builtinId="8" hidden="1"/>
    <cellStyle name="Hiperlink" xfId="877" builtinId="8" hidden="1"/>
    <cellStyle name="Hiperlink" xfId="879" builtinId="8" hidden="1"/>
    <cellStyle name="Hiperlink" xfId="881" builtinId="8" hidden="1"/>
    <cellStyle name="Hiperlink" xfId="883" builtinId="8" hidden="1"/>
    <cellStyle name="Hiperlink" xfId="885" builtinId="8" hidden="1"/>
    <cellStyle name="Hiperlink" xfId="887" builtinId="8" hidden="1"/>
    <cellStyle name="Hiperlink" xfId="889" builtinId="8" hidden="1"/>
    <cellStyle name="Hiperlink" xfId="891" builtinId="8" hidden="1"/>
    <cellStyle name="Hiperlink" xfId="893" builtinId="8" hidden="1"/>
    <cellStyle name="Hiperlink" xfId="895" builtinId="8" hidden="1"/>
    <cellStyle name="Hiperlink" xfId="897" builtinId="8" hidden="1"/>
    <cellStyle name="Hiperlink" xfId="899" builtinId="8" hidden="1"/>
    <cellStyle name="Hiperlink" xfId="901" builtinId="8" hidden="1"/>
    <cellStyle name="Hiperlink" xfId="903" builtinId="8" hidden="1"/>
    <cellStyle name="Hiperlink" xfId="905" builtinId="8" hidden="1"/>
    <cellStyle name="Hiperlink" xfId="712" builtinId="8" hidden="1"/>
    <cellStyle name="Hiperlink" xfId="909" builtinId="8" hidden="1"/>
    <cellStyle name="Hiperlink" xfId="911" builtinId="8" hidden="1"/>
    <cellStyle name="Hiperlink" xfId="913" builtinId="8" hidden="1"/>
    <cellStyle name="Hiperlink" xfId="915" builtinId="8" hidden="1"/>
    <cellStyle name="Hiperlink" xfId="917" builtinId="8" hidden="1"/>
    <cellStyle name="Hiperlink" xfId="919" builtinId="8" hidden="1"/>
    <cellStyle name="Hiperlink" xfId="921" builtinId="8" hidden="1"/>
    <cellStyle name="Hiperlink" xfId="923" builtinId="8" hidden="1"/>
    <cellStyle name="Hiperlink" xfId="925" builtinId="8" hidden="1"/>
    <cellStyle name="Hiperlink" xfId="927" builtinId="8" hidden="1"/>
    <cellStyle name="Hiperlink" xfId="929" builtinId="8" hidden="1"/>
    <cellStyle name="Hiperlink" xfId="931" builtinId="8" hidden="1"/>
    <cellStyle name="Hiperlink" xfId="933" builtinId="8" hidden="1"/>
    <cellStyle name="Hiperlink" xfId="935" builtinId="8" hidden="1"/>
    <cellStyle name="Hiperlink" xfId="937" builtinId="8" hidden="1"/>
    <cellStyle name="Hiperlink" xfId="939" builtinId="8" hidden="1"/>
    <cellStyle name="Hiperlink" xfId="941" builtinId="8" hidden="1"/>
    <cellStyle name="Hiperlink" xfId="943" builtinId="8" hidden="1"/>
    <cellStyle name="Hiperlink" xfId="945" builtinId="8" hidden="1"/>
    <cellStyle name="Hiperlink" xfId="947" builtinId="8" hidden="1"/>
    <cellStyle name="Hiperlink" xfId="949" builtinId="8" hidden="1"/>
    <cellStyle name="Hiperlink" xfId="951" builtinId="8" hidden="1"/>
    <cellStyle name="Hiperlink" xfId="953" builtinId="8" hidden="1"/>
    <cellStyle name="Hiperlink" xfId="955" builtinId="8" hidden="1"/>
    <cellStyle name="Hiperlink" xfId="957" builtinId="8" hidden="1"/>
    <cellStyle name="Hiperlink" xfId="959" builtinId="8" hidden="1"/>
    <cellStyle name="Hiperlink" xfId="961" builtinId="8" hidden="1"/>
    <cellStyle name="Hiperlink" xfId="963" builtinId="8" hidden="1"/>
    <cellStyle name="Hiperlink" xfId="965" builtinId="8" hidden="1"/>
    <cellStyle name="Hiperlink" xfId="967" builtinId="8" hidden="1"/>
    <cellStyle name="Hiperlink" xfId="969" builtinId="8" hidden="1"/>
    <cellStyle name="Hiperlink" xfId="971" builtinId="8" hidden="1"/>
    <cellStyle name="Hiperlink" xfId="973" builtinId="8" hidden="1"/>
    <cellStyle name="Hiperlink" xfId="975" builtinId="8" hidden="1"/>
    <cellStyle name="Hiperlink" xfId="977" builtinId="8" hidden="1"/>
    <cellStyle name="Hiperlink" xfId="979" builtinId="8" hidden="1"/>
    <cellStyle name="Hiperlink" xfId="981" builtinId="8" hidden="1"/>
    <cellStyle name="Hiperlink" xfId="983" builtinId="8" hidden="1"/>
    <cellStyle name="Hiperlink" xfId="985" builtinId="8" hidden="1"/>
    <cellStyle name="Hiperlink" xfId="987" builtinId="8" hidden="1"/>
    <cellStyle name="Hiperlink" xfId="989" builtinId="8" hidden="1"/>
    <cellStyle name="Hiperlink" xfId="991" builtinId="8" hidden="1"/>
    <cellStyle name="Hiperlink" xfId="993" builtinId="8" hidden="1"/>
    <cellStyle name="Hiperlink" xfId="995" builtinId="8" hidden="1"/>
    <cellStyle name="Hiperlink" xfId="997" builtinId="8" hidden="1"/>
    <cellStyle name="Hiperlink" xfId="999" builtinId="8" hidden="1"/>
    <cellStyle name="Hiperlink" xfId="1001" builtinId="8" hidden="1"/>
    <cellStyle name="Hiperlink" xfId="1003" builtinId="8" hidden="1"/>
    <cellStyle name="Hiperlink" xfId="810" builtinId="8" hidden="1"/>
    <cellStyle name="Hiperlink" xfId="1007" builtinId="8" hidden="1"/>
    <cellStyle name="Hiperlink" xfId="1009" builtinId="8" hidden="1"/>
    <cellStyle name="Hiperlink" xfId="1011" builtinId="8" hidden="1"/>
    <cellStyle name="Hiperlink" xfId="1013" builtinId="8" hidden="1"/>
    <cellStyle name="Hiperlink" xfId="1015" builtinId="8" hidden="1"/>
    <cellStyle name="Hiperlink" xfId="1017" builtinId="8" hidden="1"/>
    <cellStyle name="Hiperlink" xfId="1019" builtinId="8" hidden="1"/>
    <cellStyle name="Hiperlink" xfId="1021" builtinId="8" hidden="1"/>
    <cellStyle name="Hiperlink" xfId="1023" builtinId="8" hidden="1"/>
    <cellStyle name="Hiperlink" xfId="1025" builtinId="8" hidden="1"/>
    <cellStyle name="Hiperlink" xfId="1027" builtinId="8" hidden="1"/>
    <cellStyle name="Hiperlink" xfId="1029" builtinId="8" hidden="1"/>
    <cellStyle name="Hiperlink" xfId="1031" builtinId="8" hidden="1"/>
    <cellStyle name="Hiperlink" xfId="1033" builtinId="8" hidden="1"/>
    <cellStyle name="Hiperlink" xfId="1035" builtinId="8" hidden="1"/>
    <cellStyle name="Hiperlink" xfId="1037" builtinId="8" hidden="1"/>
    <cellStyle name="Hiperlink" xfId="1039" builtinId="8" hidden="1"/>
    <cellStyle name="Hiperlink" xfId="1041" builtinId="8" hidden="1"/>
    <cellStyle name="Hiperlink" xfId="1043" builtinId="8" hidden="1"/>
    <cellStyle name="Hiperlink" xfId="1045" builtinId="8" hidden="1"/>
    <cellStyle name="Hiperlink" xfId="1047" builtinId="8" hidden="1"/>
    <cellStyle name="Hiperlink" xfId="1049" builtinId="8" hidden="1"/>
    <cellStyle name="Hiperlink" xfId="1051" builtinId="8" hidden="1"/>
    <cellStyle name="Hiperlink" xfId="1053" builtinId="8" hidden="1"/>
    <cellStyle name="Hiperlink" xfId="1055" builtinId="8" hidden="1"/>
    <cellStyle name="Hiperlink" xfId="1057" builtinId="8" hidden="1"/>
    <cellStyle name="Hiperlink" xfId="1059" builtinId="8" hidden="1"/>
    <cellStyle name="Hiperlink" xfId="1061" builtinId="8" hidden="1"/>
    <cellStyle name="Hiperlink" xfId="1063" builtinId="8" hidden="1"/>
    <cellStyle name="Hiperlink" xfId="1065" builtinId="8" hidden="1"/>
    <cellStyle name="Hiperlink" xfId="1067" builtinId="8" hidden="1"/>
    <cellStyle name="Hiperlink" xfId="1069" builtinId="8" hidden="1"/>
    <cellStyle name="Hiperlink" xfId="1071" builtinId="8" hidden="1"/>
    <cellStyle name="Hiperlink" xfId="1073" builtinId="8" hidden="1"/>
    <cellStyle name="Hiperlink" xfId="1075" builtinId="8" hidden="1"/>
    <cellStyle name="Hiperlink" xfId="1077" builtinId="8" hidden="1"/>
    <cellStyle name="Hiperlink" xfId="1079" builtinId="8" hidden="1"/>
    <cellStyle name="Hiperlink" xfId="1081" builtinId="8" hidden="1"/>
    <cellStyle name="Hiperlink" xfId="1083" builtinId="8" hidden="1"/>
    <cellStyle name="Hiperlink" xfId="1085" builtinId="8" hidden="1"/>
    <cellStyle name="Hiperlink" xfId="1087" builtinId="8" hidden="1"/>
    <cellStyle name="Hiperlink" xfId="1089" builtinId="8" hidden="1"/>
    <cellStyle name="Hiperlink" xfId="1091" builtinId="8" hidden="1"/>
    <cellStyle name="Hiperlink" xfId="1093" builtinId="8" hidden="1"/>
    <cellStyle name="Hiperlink" xfId="1095" builtinId="8" hidden="1"/>
    <cellStyle name="Hiperlink" xfId="1097" builtinId="8" hidden="1"/>
    <cellStyle name="Hiperlink" xfId="1099" builtinId="8" hidden="1"/>
    <cellStyle name="Hiperlink" xfId="1101" builtinId="8" hidden="1"/>
    <cellStyle name="Hiperlink" xfId="908" builtinId="8" hidden="1"/>
    <cellStyle name="Hiperlink" xfId="1105" builtinId="8" hidden="1"/>
    <cellStyle name="Hiperlink" xfId="1107" builtinId="8" hidden="1"/>
    <cellStyle name="Hiperlink" xfId="1109" builtinId="8" hidden="1"/>
    <cellStyle name="Hiperlink" xfId="1111" builtinId="8" hidden="1"/>
    <cellStyle name="Hiperlink" xfId="1113" builtinId="8" hidden="1"/>
    <cellStyle name="Hiperlink" xfId="1115" builtinId="8" hidden="1"/>
    <cellStyle name="Hiperlink" xfId="1117" builtinId="8" hidden="1"/>
    <cellStyle name="Hiperlink" xfId="1119" builtinId="8" hidden="1"/>
    <cellStyle name="Hiperlink" xfId="1121" builtinId="8" hidden="1"/>
    <cellStyle name="Hiperlink" xfId="1123" builtinId="8" hidden="1"/>
    <cellStyle name="Hiperlink" xfId="1125" builtinId="8" hidden="1"/>
    <cellStyle name="Hiperlink" xfId="1127" builtinId="8" hidden="1"/>
    <cellStyle name="Hiperlink" xfId="1129" builtinId="8" hidden="1"/>
    <cellStyle name="Hiperlink" xfId="1131" builtinId="8" hidden="1"/>
    <cellStyle name="Hiperlink" xfId="1133" builtinId="8" hidden="1"/>
    <cellStyle name="Hiperlink" xfId="1135" builtinId="8" hidden="1"/>
    <cellStyle name="Hiperlink" xfId="1137" builtinId="8" hidden="1"/>
    <cellStyle name="Hiperlink" xfId="1139" builtinId="8" hidden="1"/>
    <cellStyle name="Hiperlink" xfId="1141" builtinId="8" hidden="1"/>
    <cellStyle name="Hiperlink" xfId="1143" builtinId="8" hidden="1"/>
    <cellStyle name="Hiperlink" xfId="1145" builtinId="8" hidden="1"/>
    <cellStyle name="Hiperlink" xfId="1147" builtinId="8" hidden="1"/>
    <cellStyle name="Hiperlink" xfId="1149" builtinId="8" hidden="1"/>
    <cellStyle name="Hiperlink" xfId="1151" builtinId="8" hidden="1"/>
    <cellStyle name="Hiperlink" xfId="1153" builtinId="8" hidden="1"/>
    <cellStyle name="Hiperlink" xfId="1155" builtinId="8" hidden="1"/>
    <cellStyle name="Hiperlink" xfId="1157" builtinId="8" hidden="1"/>
    <cellStyle name="Hiperlink" xfId="1159" builtinId="8" hidden="1"/>
    <cellStyle name="Hiperlink" xfId="1161" builtinId="8" hidden="1"/>
    <cellStyle name="Hiperlink" xfId="1163" builtinId="8" hidden="1"/>
    <cellStyle name="Hiperlink" xfId="1165" builtinId="8" hidden="1"/>
    <cellStyle name="Hiperlink" xfId="1167" builtinId="8" hidden="1"/>
    <cellStyle name="Hiperlink" xfId="1169" builtinId="8" hidden="1"/>
    <cellStyle name="Hiperlink" xfId="1171" builtinId="8" hidden="1"/>
    <cellStyle name="Hiperlink" xfId="1173" builtinId="8" hidden="1"/>
    <cellStyle name="Hiperlink" xfId="1175" builtinId="8" hidden="1"/>
    <cellStyle name="Hiperlink" xfId="1177" builtinId="8" hidden="1"/>
    <cellStyle name="Hiperlink" xfId="1179" builtinId="8" hidden="1"/>
    <cellStyle name="Hiperlink" xfId="1181" builtinId="8" hidden="1"/>
    <cellStyle name="Hiperlink" xfId="1183" builtinId="8" hidden="1"/>
    <cellStyle name="Hiperlink" xfId="1185" builtinId="8" hidden="1"/>
    <cellStyle name="Hiperlink" xfId="1187" builtinId="8" hidden="1"/>
    <cellStyle name="Hiperlink" xfId="1189" builtinId="8" hidden="1"/>
    <cellStyle name="Hiperlink" xfId="1191" builtinId="8" hidden="1"/>
    <cellStyle name="Hiperlink" xfId="1193" builtinId="8" hidden="1"/>
    <cellStyle name="Hiperlink" xfId="1195" builtinId="8" hidden="1"/>
    <cellStyle name="Hiperlink" xfId="1197" builtinId="8" hidden="1"/>
    <cellStyle name="Hiperlink" xfId="1199" builtinId="8" hidden="1"/>
    <cellStyle name="Hiperlink" xfId="1006" builtinId="8" hidden="1"/>
    <cellStyle name="Hiperlink" xfId="1203" builtinId="8" hidden="1"/>
    <cellStyle name="Hiperlink" xfId="1205" builtinId="8" hidden="1"/>
    <cellStyle name="Hiperlink" xfId="1207" builtinId="8" hidden="1"/>
    <cellStyle name="Hiperlink" xfId="1209" builtinId="8" hidden="1"/>
    <cellStyle name="Hiperlink" xfId="1211" builtinId="8" hidden="1"/>
    <cellStyle name="Hiperlink" xfId="1213" builtinId="8" hidden="1"/>
    <cellStyle name="Hiperlink" xfId="1215" builtinId="8" hidden="1"/>
    <cellStyle name="Hiperlink" xfId="1217" builtinId="8" hidden="1"/>
    <cellStyle name="Hiperlink" xfId="1219" builtinId="8" hidden="1"/>
    <cellStyle name="Hiperlink" xfId="1221" builtinId="8" hidden="1"/>
    <cellStyle name="Hiperlink" xfId="1223" builtinId="8" hidden="1"/>
    <cellStyle name="Hiperlink" xfId="1225" builtinId="8" hidden="1"/>
    <cellStyle name="Hiperlink" xfId="1227" builtinId="8" hidden="1"/>
    <cellStyle name="Hiperlink" xfId="1229" builtinId="8" hidden="1"/>
    <cellStyle name="Hiperlink" xfId="1231" builtinId="8" hidden="1"/>
    <cellStyle name="Hiperlink" xfId="1233" builtinId="8" hidden="1"/>
    <cellStyle name="Hiperlink" xfId="1235" builtinId="8" hidden="1"/>
    <cellStyle name="Hiperlink" xfId="1237" builtinId="8" hidden="1"/>
    <cellStyle name="Hiperlink" xfId="1239" builtinId="8" hidden="1"/>
    <cellStyle name="Hiperlink" xfId="1241" builtinId="8" hidden="1"/>
    <cellStyle name="Hiperlink" xfId="1243" builtinId="8" hidden="1"/>
    <cellStyle name="Hiperlink" xfId="1245" builtinId="8" hidden="1"/>
    <cellStyle name="Hiperlink" xfId="1247" builtinId="8" hidden="1"/>
    <cellStyle name="Hiperlink" xfId="1249" builtinId="8" hidden="1"/>
    <cellStyle name="Hiperlink" xfId="1251" builtinId="8" hidden="1"/>
    <cellStyle name="Hiperlink" xfId="1253" builtinId="8" hidden="1"/>
    <cellStyle name="Hiperlink" xfId="1255" builtinId="8" hidden="1"/>
    <cellStyle name="Hiperlink" xfId="1257" builtinId="8" hidden="1"/>
    <cellStyle name="Hiperlink" xfId="1259" builtinId="8" hidden="1"/>
    <cellStyle name="Hiperlink" xfId="1261" builtinId="8" hidden="1"/>
    <cellStyle name="Hiperlink" xfId="1263" builtinId="8" hidden="1"/>
    <cellStyle name="Hiperlink" xfId="1265" builtinId="8" hidden="1"/>
    <cellStyle name="Hiperlink" xfId="1267" builtinId="8" hidden="1"/>
    <cellStyle name="Hiperlink" xfId="1269" builtinId="8" hidden="1"/>
    <cellStyle name="Hiperlink" xfId="1271" builtinId="8" hidden="1"/>
    <cellStyle name="Hiperlink" xfId="1273" builtinId="8" hidden="1"/>
    <cellStyle name="Hiperlink" xfId="1275" builtinId="8" hidden="1"/>
    <cellStyle name="Hiperlink" xfId="1277" builtinId="8" hidden="1"/>
    <cellStyle name="Hiperlink" xfId="1279" builtinId="8" hidden="1"/>
    <cellStyle name="Hiperlink" xfId="1281" builtinId="8" hidden="1"/>
    <cellStyle name="Hiperlink" xfId="1283" builtinId="8" hidden="1"/>
    <cellStyle name="Hiperlink" xfId="1285" builtinId="8" hidden="1"/>
    <cellStyle name="Hiperlink" xfId="1287" builtinId="8" hidden="1"/>
    <cellStyle name="Hiperlink" xfId="1289" builtinId="8" hidden="1"/>
    <cellStyle name="Hiperlink" xfId="1291" builtinId="8" hidden="1"/>
    <cellStyle name="Hiperlink" xfId="1293" builtinId="8" hidden="1"/>
    <cellStyle name="Hiperlink" xfId="1295" builtinId="8" hidden="1"/>
    <cellStyle name="Hiperlink" xfId="1297" builtinId="8" hidden="1"/>
    <cellStyle name="Hiperlink" xfId="1104" builtinId="8" hidden="1"/>
    <cellStyle name="Hiperlink" xfId="1301" builtinId="8" hidden="1"/>
    <cellStyle name="Hiperlink" xfId="1303" builtinId="8" hidden="1"/>
    <cellStyle name="Hiperlink" xfId="1305" builtinId="8" hidden="1"/>
    <cellStyle name="Hiperlink" xfId="1307" builtinId="8" hidden="1"/>
    <cellStyle name="Hiperlink" xfId="1309" builtinId="8" hidden="1"/>
    <cellStyle name="Hiperlink" xfId="1311" builtinId="8" hidden="1"/>
    <cellStyle name="Hiperlink" xfId="1313" builtinId="8" hidden="1"/>
    <cellStyle name="Hiperlink" xfId="1315" builtinId="8" hidden="1"/>
    <cellStyle name="Hiperlink" xfId="1317" builtinId="8" hidden="1"/>
    <cellStyle name="Hiperlink" xfId="1319" builtinId="8" hidden="1"/>
    <cellStyle name="Hiperlink" xfId="1321" builtinId="8" hidden="1"/>
    <cellStyle name="Hiperlink" xfId="1323" builtinId="8" hidden="1"/>
    <cellStyle name="Hiperlink" xfId="1325" builtinId="8" hidden="1"/>
    <cellStyle name="Hiperlink" xfId="1327" builtinId="8" hidden="1"/>
    <cellStyle name="Hiperlink" xfId="1329" builtinId="8" hidden="1"/>
    <cellStyle name="Hiperlink" xfId="1331" builtinId="8" hidden="1"/>
    <cellStyle name="Hiperlink" xfId="1333" builtinId="8" hidden="1"/>
    <cellStyle name="Hiperlink" xfId="1335" builtinId="8" hidden="1"/>
    <cellStyle name="Hiperlink" xfId="1337" builtinId="8" hidden="1"/>
    <cellStyle name="Hiperlink" xfId="1339" builtinId="8" hidden="1"/>
    <cellStyle name="Hiperlink" xfId="1341" builtinId="8" hidden="1"/>
    <cellStyle name="Hiperlink" xfId="1343" builtinId="8" hidden="1"/>
    <cellStyle name="Hiperlink" xfId="1345" builtinId="8" hidden="1"/>
    <cellStyle name="Hiperlink" xfId="1347" builtinId="8" hidden="1"/>
    <cellStyle name="Hiperlink" xfId="1349" builtinId="8" hidden="1"/>
    <cellStyle name="Hiperlink" xfId="1351" builtinId="8" hidden="1"/>
    <cellStyle name="Hiperlink" xfId="1353" builtinId="8" hidden="1"/>
    <cellStyle name="Hiperlink" xfId="1355" builtinId="8" hidden="1"/>
    <cellStyle name="Hiperlink" xfId="1357" builtinId="8" hidden="1"/>
    <cellStyle name="Hiperlink" xfId="1359" builtinId="8" hidden="1"/>
    <cellStyle name="Hiperlink" xfId="1361" builtinId="8" hidden="1"/>
    <cellStyle name="Hiperlink" xfId="1363" builtinId="8" hidden="1"/>
    <cellStyle name="Hiperlink" xfId="1365" builtinId="8" hidden="1"/>
    <cellStyle name="Hiperlink" xfId="1367" builtinId="8" hidden="1"/>
    <cellStyle name="Hiperlink" xfId="1369" builtinId="8" hidden="1"/>
    <cellStyle name="Hiperlink" xfId="1371" builtinId="8" hidden="1"/>
    <cellStyle name="Hiperlink" xfId="1373" builtinId="8" hidden="1"/>
    <cellStyle name="Hiperlink" xfId="1375" builtinId="8" hidden="1"/>
    <cellStyle name="Hiperlink" xfId="1377" builtinId="8" hidden="1"/>
    <cellStyle name="Hiperlink" xfId="1379" builtinId="8" hidden="1"/>
    <cellStyle name="Hiperlink" xfId="1381" builtinId="8" hidden="1"/>
    <cellStyle name="Hiperlink" xfId="1383" builtinId="8" hidden="1"/>
    <cellStyle name="Hiperlink" xfId="1385" builtinId="8" hidden="1"/>
    <cellStyle name="Hiperlink" xfId="1387" builtinId="8" hidden="1"/>
    <cellStyle name="Hiperlink" xfId="1389" builtinId="8" hidden="1"/>
    <cellStyle name="Hiperlink" xfId="1391" builtinId="8" hidden="1"/>
    <cellStyle name="Hiperlink" xfId="1393" builtinId="8" hidden="1"/>
    <cellStyle name="Hiperlink" xfId="1395" builtinId="8" hidden="1"/>
    <cellStyle name="Hiperlink" xfId="1202" builtinId="8" hidden="1"/>
    <cellStyle name="Hiperlink" xfId="1399" builtinId="8" hidden="1"/>
    <cellStyle name="Hiperlink" xfId="1401" builtinId="8" hidden="1"/>
    <cellStyle name="Hiperlink" xfId="1403" builtinId="8" hidden="1"/>
    <cellStyle name="Hiperlink" xfId="1405" builtinId="8" hidden="1"/>
    <cellStyle name="Hiperlink" xfId="1407" builtinId="8" hidden="1"/>
    <cellStyle name="Hiperlink" xfId="1409" builtinId="8" hidden="1"/>
    <cellStyle name="Hiperlink" xfId="1411" builtinId="8" hidden="1"/>
    <cellStyle name="Hiperlink" xfId="1413" builtinId="8" hidden="1"/>
    <cellStyle name="Hiperlink" xfId="1415" builtinId="8" hidden="1"/>
    <cellStyle name="Hiperlink" xfId="1417" builtinId="8" hidden="1"/>
    <cellStyle name="Hiperlink" xfId="1419" builtinId="8" hidden="1"/>
    <cellStyle name="Hiperlink" xfId="1421" builtinId="8" hidden="1"/>
    <cellStyle name="Hiperlink" xfId="1423" builtinId="8" hidden="1"/>
    <cellStyle name="Hiperlink" xfId="1425" builtinId="8" hidden="1"/>
    <cellStyle name="Hiperlink" xfId="1427" builtinId="8" hidden="1"/>
    <cellStyle name="Hiperlink" xfId="1429" builtinId="8" hidden="1"/>
    <cellStyle name="Hiperlink" xfId="1431" builtinId="8" hidden="1"/>
    <cellStyle name="Hiperlink" xfId="1433" builtinId="8" hidden="1"/>
    <cellStyle name="Hiperlink" xfId="1435" builtinId="8" hidden="1"/>
    <cellStyle name="Hiperlink" xfId="1437" builtinId="8" hidden="1"/>
    <cellStyle name="Hiperlink" xfId="1439" builtinId="8" hidden="1"/>
    <cellStyle name="Hiperlink" xfId="1441" builtinId="8" hidden="1"/>
    <cellStyle name="Hiperlink" xfId="1443" builtinId="8" hidden="1"/>
    <cellStyle name="Hiperlink" xfId="1445" builtinId="8" hidden="1"/>
    <cellStyle name="Hiperlink" xfId="1447" builtinId="8" hidden="1"/>
    <cellStyle name="Hiperlink" xfId="1449" builtinId="8" hidden="1"/>
    <cellStyle name="Hiperlink" xfId="1451" builtinId="8" hidden="1"/>
    <cellStyle name="Hiperlink" xfId="1453" builtinId="8" hidden="1"/>
    <cellStyle name="Hiperlink" xfId="1455" builtinId="8" hidden="1"/>
    <cellStyle name="Hiperlink" xfId="1457" builtinId="8" hidden="1"/>
    <cellStyle name="Hiperlink" xfId="1459" builtinId="8" hidden="1"/>
    <cellStyle name="Hiperlink" xfId="1461" builtinId="8" hidden="1"/>
    <cellStyle name="Hiperlink" xfId="1463" builtinId="8" hidden="1"/>
    <cellStyle name="Hiperlink" xfId="1465" builtinId="8" hidden="1"/>
    <cellStyle name="Hiperlink" xfId="1467" builtinId="8" hidden="1"/>
    <cellStyle name="Hiperlink" xfId="1469" builtinId="8" hidden="1"/>
    <cellStyle name="Hiperlink" xfId="1471" builtinId="8" hidden="1"/>
    <cellStyle name="Hiperlink" xfId="1473" builtinId="8" hidden="1"/>
    <cellStyle name="Hiperlink" xfId="1475" builtinId="8" hidden="1"/>
    <cellStyle name="Hiperlink" xfId="1477" builtinId="8" hidden="1"/>
    <cellStyle name="Hiperlink" xfId="1479" builtinId="8" hidden="1"/>
    <cellStyle name="Hiperlink" xfId="1481" builtinId="8" hidden="1"/>
    <cellStyle name="Hiperlink" xfId="1483" builtinId="8" hidden="1"/>
    <cellStyle name="Hiperlink" xfId="1485" builtinId="8" hidden="1"/>
    <cellStyle name="Hiperlink" xfId="1487" builtinId="8" hidden="1"/>
    <cellStyle name="Hiperlink" xfId="1489" builtinId="8" hidden="1"/>
    <cellStyle name="Hiperlink" xfId="1491" builtinId="8" hidden="1"/>
    <cellStyle name="Hiperlink" xfId="1493" builtinId="8" hidden="1"/>
    <cellStyle name="Hiperlink" xfId="1300" builtinId="8" hidden="1"/>
    <cellStyle name="Hiperlink" xfId="1497" builtinId="8" hidden="1"/>
    <cellStyle name="Hiperlink" xfId="1499" builtinId="8" hidden="1"/>
    <cellStyle name="Hiperlink" xfId="1501" builtinId="8" hidden="1"/>
    <cellStyle name="Hiperlink" xfId="1503" builtinId="8" hidden="1"/>
    <cellStyle name="Hiperlink" xfId="1505" builtinId="8" hidden="1"/>
    <cellStyle name="Hiperlink" xfId="1507" builtinId="8" hidden="1"/>
    <cellStyle name="Hiperlink" xfId="1509" builtinId="8" hidden="1"/>
    <cellStyle name="Hiperlink" xfId="1511" builtinId="8" hidden="1"/>
    <cellStyle name="Hiperlink" xfId="1513" builtinId="8" hidden="1"/>
    <cellStyle name="Hiperlink" xfId="1515" builtinId="8" hidden="1"/>
    <cellStyle name="Hiperlink" xfId="1517" builtinId="8" hidden="1"/>
    <cellStyle name="Hiperlink" xfId="1519" builtinId="8" hidden="1"/>
    <cellStyle name="Hiperlink" xfId="1521" builtinId="8" hidden="1"/>
    <cellStyle name="Hiperlink" xfId="1523" builtinId="8" hidden="1"/>
    <cellStyle name="Hiperlink" xfId="1525" builtinId="8" hidden="1"/>
    <cellStyle name="Hiperlink" xfId="1527" builtinId="8" hidden="1"/>
    <cellStyle name="Hiperlink" xfId="1529" builtinId="8" hidden="1"/>
    <cellStyle name="Hiperlink" xfId="1531" builtinId="8" hidden="1"/>
    <cellStyle name="Hiperlink" xfId="1533" builtinId="8" hidden="1"/>
    <cellStyle name="Hiperlink" xfId="1535" builtinId="8" hidden="1"/>
    <cellStyle name="Hiperlink" xfId="1537" builtinId="8" hidden="1"/>
    <cellStyle name="Hiperlink" xfId="1539" builtinId="8" hidden="1"/>
    <cellStyle name="Hiperlink" xfId="1541" builtinId="8" hidden="1"/>
    <cellStyle name="Hiperlink" xfId="1543" builtinId="8" hidden="1"/>
    <cellStyle name="Hiperlink" xfId="1545" builtinId="8" hidden="1"/>
    <cellStyle name="Hiperlink" xfId="1547" builtinId="8" hidden="1"/>
    <cellStyle name="Hiperlink" xfId="1549" builtinId="8" hidden="1"/>
    <cellStyle name="Hiperlink" xfId="1551" builtinId="8" hidden="1"/>
    <cellStyle name="Hiperlink" xfId="1553" builtinId="8" hidden="1"/>
    <cellStyle name="Hiperlink" xfId="1555" builtinId="8" hidden="1"/>
    <cellStyle name="Hiperlink" xfId="1557" builtinId="8" hidden="1"/>
    <cellStyle name="Hiperlink" xfId="1559" builtinId="8" hidden="1"/>
    <cellStyle name="Hiperlink" xfId="1561" builtinId="8" hidden="1"/>
    <cellStyle name="Hiperlink" xfId="1563" builtinId="8" hidden="1"/>
    <cellStyle name="Hiperlink" xfId="1565" builtinId="8" hidden="1"/>
    <cellStyle name="Hiperlink" xfId="1567" builtinId="8" hidden="1"/>
    <cellStyle name="Hiperlink" xfId="1569" builtinId="8" hidden="1"/>
    <cellStyle name="Hiperlink" xfId="1571" builtinId="8" hidden="1"/>
    <cellStyle name="Hiperlink" xfId="1573" builtinId="8" hidden="1"/>
    <cellStyle name="Hiperlink" xfId="1575" builtinId="8" hidden="1"/>
    <cellStyle name="Hiperlink" xfId="1577" builtinId="8" hidden="1"/>
    <cellStyle name="Hiperlink" xfId="1579" builtinId="8" hidden="1"/>
    <cellStyle name="Hiperlink" xfId="1581" builtinId="8" hidden="1"/>
    <cellStyle name="Hiperlink" xfId="1583" builtinId="8" hidden="1"/>
    <cellStyle name="Hiperlink" xfId="1585" builtinId="8" hidden="1"/>
    <cellStyle name="Hiperlink" xfId="1587" builtinId="8" hidden="1"/>
    <cellStyle name="Hiperlink" xfId="1589" builtinId="8" hidden="1"/>
    <cellStyle name="Hiperlink" xfId="1591" builtinId="8" hidden="1"/>
    <cellStyle name="Hiperlink" xfId="1398" builtinId="8" hidden="1"/>
    <cellStyle name="Hiperlink" xfId="1595" builtinId="8" hidden="1"/>
    <cellStyle name="Hiperlink" xfId="1597" builtinId="8" hidden="1"/>
    <cellStyle name="Hiperlink" xfId="1599" builtinId="8" hidden="1"/>
    <cellStyle name="Hiperlink" xfId="1601" builtinId="8" hidden="1"/>
    <cellStyle name="Hiperlink" xfId="1603" builtinId="8" hidden="1"/>
    <cellStyle name="Hiperlink" xfId="1605" builtinId="8" hidden="1"/>
    <cellStyle name="Hiperlink" xfId="1607" builtinId="8" hidden="1"/>
    <cellStyle name="Hiperlink" xfId="1609" builtinId="8" hidden="1"/>
    <cellStyle name="Hiperlink" xfId="1611" builtinId="8" hidden="1"/>
    <cellStyle name="Hiperlink" xfId="1613" builtinId="8" hidden="1"/>
    <cellStyle name="Hiperlink" xfId="1615" builtinId="8" hidden="1"/>
    <cellStyle name="Hiperlink" xfId="1617" builtinId="8" hidden="1"/>
    <cellStyle name="Hiperlink" xfId="1619" builtinId="8" hidden="1"/>
    <cellStyle name="Hiperlink" xfId="1621" builtinId="8" hidden="1"/>
    <cellStyle name="Hiperlink" xfId="1623" builtinId="8" hidden="1"/>
    <cellStyle name="Hiperlink" xfId="1625" builtinId="8" hidden="1"/>
    <cellStyle name="Hiperlink" xfId="1627" builtinId="8" hidden="1"/>
    <cellStyle name="Hiperlink" xfId="1629" builtinId="8" hidden="1"/>
    <cellStyle name="Hiperlink" xfId="1631" builtinId="8" hidden="1"/>
    <cellStyle name="Hiperlink" xfId="1633" builtinId="8" hidden="1"/>
    <cellStyle name="Hiperlink" xfId="1635" builtinId="8" hidden="1"/>
    <cellStyle name="Hiperlink" xfId="1637" builtinId="8" hidden="1"/>
    <cellStyle name="Hiperlink" xfId="1639" builtinId="8" hidden="1"/>
    <cellStyle name="Hiperlink" xfId="1641" builtinId="8" hidden="1"/>
    <cellStyle name="Hiperlink" xfId="1643" builtinId="8" hidden="1"/>
    <cellStyle name="Hiperlink" xfId="1645" builtinId="8" hidden="1"/>
    <cellStyle name="Hiperlink" xfId="1647" builtinId="8" hidden="1"/>
    <cellStyle name="Hiperlink" xfId="1649" builtinId="8" hidden="1"/>
    <cellStyle name="Hiperlink" xfId="1651" builtinId="8" hidden="1"/>
    <cellStyle name="Hiperlink" xfId="1653" builtinId="8" hidden="1"/>
    <cellStyle name="Hiperlink" xfId="1655" builtinId="8" hidden="1"/>
    <cellStyle name="Hiperlink" xfId="1657" builtinId="8" hidden="1"/>
    <cellStyle name="Hiperlink" xfId="1659" builtinId="8" hidden="1"/>
    <cellStyle name="Hiperlink" xfId="1661" builtinId="8" hidden="1"/>
    <cellStyle name="Hiperlink" xfId="1663" builtinId="8" hidden="1"/>
    <cellStyle name="Hiperlink" xfId="1665" builtinId="8" hidden="1"/>
    <cellStyle name="Hiperlink" xfId="1667" builtinId="8" hidden="1"/>
    <cellStyle name="Hiperlink" xfId="1669" builtinId="8" hidden="1"/>
    <cellStyle name="Hiperlink" xfId="1671" builtinId="8" hidden="1"/>
    <cellStyle name="Hiperlink" xfId="1673" builtinId="8" hidden="1"/>
    <cellStyle name="Hiperlink" xfId="1675" builtinId="8" hidden="1"/>
    <cellStyle name="Hiperlink" xfId="1677" builtinId="8" hidden="1"/>
    <cellStyle name="Hiperlink" xfId="1679" builtinId="8" hidden="1"/>
    <cellStyle name="Hiperlink" xfId="1681" builtinId="8" hidden="1"/>
    <cellStyle name="Hiperlink" xfId="1683" builtinId="8" hidden="1"/>
    <cellStyle name="Hiperlink" xfId="1685" builtinId="8" hidden="1"/>
    <cellStyle name="Hiperlink" xfId="1687" builtinId="8" hidden="1"/>
    <cellStyle name="Hiperlink" xfId="1689" builtinId="8" hidden="1"/>
    <cellStyle name="Hiperlink" xfId="1496" builtinId="8" hidden="1"/>
    <cellStyle name="Hiperlink" xfId="1693" builtinId="8" hidden="1"/>
    <cellStyle name="Hiperlink" xfId="1695" builtinId="8" hidden="1"/>
    <cellStyle name="Hiperlink" xfId="1697" builtinId="8" hidden="1"/>
    <cellStyle name="Hiperlink" xfId="1699" builtinId="8" hidden="1"/>
    <cellStyle name="Hiperlink" xfId="1701" builtinId="8" hidden="1"/>
    <cellStyle name="Hiperlink" xfId="1703" builtinId="8" hidden="1"/>
    <cellStyle name="Hiperlink" xfId="1705" builtinId="8" hidden="1"/>
    <cellStyle name="Hiperlink" xfId="1707" builtinId="8" hidden="1"/>
    <cellStyle name="Hiperlink" xfId="1709" builtinId="8" hidden="1"/>
    <cellStyle name="Hiperlink" xfId="1711" builtinId="8" hidden="1"/>
    <cellStyle name="Hiperlink" xfId="1713" builtinId="8" hidden="1"/>
    <cellStyle name="Hiperlink" xfId="1715" builtinId="8" hidden="1"/>
    <cellStyle name="Hiperlink" xfId="1717" builtinId="8" hidden="1"/>
    <cellStyle name="Hiperlink" xfId="1719" builtinId="8" hidden="1"/>
    <cellStyle name="Hiperlink" xfId="1721" builtinId="8" hidden="1"/>
    <cellStyle name="Hiperlink" xfId="1723" builtinId="8" hidden="1"/>
    <cellStyle name="Hiperlink" xfId="1725" builtinId="8" hidden="1"/>
    <cellStyle name="Hiperlink" xfId="1727" builtinId="8" hidden="1"/>
    <cellStyle name="Hiperlink" xfId="1729" builtinId="8" hidden="1"/>
    <cellStyle name="Hiperlink" xfId="1731" builtinId="8" hidden="1"/>
    <cellStyle name="Hiperlink" xfId="1733" builtinId="8" hidden="1"/>
    <cellStyle name="Hiperlink" xfId="1735" builtinId="8" hidden="1"/>
    <cellStyle name="Hiperlink" xfId="1737" builtinId="8" hidden="1"/>
    <cellStyle name="Hiperlink" xfId="1739" builtinId="8" hidden="1"/>
    <cellStyle name="Hiperlink" xfId="1741" builtinId="8" hidden="1"/>
    <cellStyle name="Hiperlink" xfId="1743" builtinId="8" hidden="1"/>
    <cellStyle name="Hiperlink" xfId="1745" builtinId="8" hidden="1"/>
    <cellStyle name="Hiperlink" xfId="1747" builtinId="8" hidden="1"/>
    <cellStyle name="Hiperlink" xfId="1749" builtinId="8" hidden="1"/>
    <cellStyle name="Hiperlink" xfId="1751" builtinId="8" hidden="1"/>
    <cellStyle name="Hiperlink" xfId="1753" builtinId="8" hidden="1"/>
    <cellStyle name="Hiperlink" xfId="1755" builtinId="8" hidden="1"/>
    <cellStyle name="Hiperlink" xfId="1757" builtinId="8" hidden="1"/>
    <cellStyle name="Hiperlink" xfId="1759" builtinId="8" hidden="1"/>
    <cellStyle name="Hiperlink" xfId="1761" builtinId="8" hidden="1"/>
    <cellStyle name="Hiperlink" xfId="1763" builtinId="8" hidden="1"/>
    <cellStyle name="Hiperlink" xfId="1765" builtinId="8" hidden="1"/>
    <cellStyle name="Hiperlink" xfId="1767" builtinId="8" hidden="1"/>
    <cellStyle name="Hiperlink" xfId="1769" builtinId="8" hidden="1"/>
    <cellStyle name="Hiperlink" xfId="1771" builtinId="8" hidden="1"/>
    <cellStyle name="Hiperlink" xfId="1773" builtinId="8" hidden="1"/>
    <cellStyle name="Hiperlink" xfId="1775" builtinId="8" hidden="1"/>
    <cellStyle name="Hiperlink" xfId="1777" builtinId="8" hidden="1"/>
    <cellStyle name="Hiperlink" xfId="1779" builtinId="8" hidden="1"/>
    <cellStyle name="Hiperlink" xfId="1781" builtinId="8" hidden="1"/>
    <cellStyle name="Hiperlink" xfId="1783" builtinId="8" hidden="1"/>
    <cellStyle name="Hiperlink" xfId="1785" builtinId="8" hidden="1"/>
    <cellStyle name="Hiperlink" xfId="1787" builtinId="8" hidden="1"/>
    <cellStyle name="Hiperlink" xfId="1594" builtinId="8" hidden="1"/>
    <cellStyle name="Hiperlink" xfId="1791" builtinId="8" hidden="1"/>
    <cellStyle name="Hiperlink" xfId="1793" builtinId="8" hidden="1"/>
    <cellStyle name="Hiperlink" xfId="1795" builtinId="8" hidden="1"/>
    <cellStyle name="Hiperlink" xfId="1797" builtinId="8" hidden="1"/>
    <cellStyle name="Hiperlink" xfId="1799" builtinId="8" hidden="1"/>
    <cellStyle name="Hiperlink" xfId="1801" builtinId="8" hidden="1"/>
    <cellStyle name="Hiperlink" xfId="1803" builtinId="8" hidden="1"/>
    <cellStyle name="Hiperlink" xfId="1805" builtinId="8" hidden="1"/>
    <cellStyle name="Hiperlink" xfId="1807" builtinId="8" hidden="1"/>
    <cellStyle name="Hiperlink" xfId="1809" builtinId="8" hidden="1"/>
    <cellStyle name="Hiperlink" xfId="1811" builtinId="8" hidden="1"/>
    <cellStyle name="Hiperlink" xfId="1813" builtinId="8" hidden="1"/>
    <cellStyle name="Hiperlink" xfId="1815" builtinId="8" hidden="1"/>
    <cellStyle name="Hiperlink" xfId="1817" builtinId="8" hidden="1"/>
    <cellStyle name="Hiperlink" xfId="1819" builtinId="8" hidden="1"/>
    <cellStyle name="Hiperlink" xfId="1821" builtinId="8" hidden="1"/>
    <cellStyle name="Hiperlink" xfId="1823" builtinId="8" hidden="1"/>
    <cellStyle name="Hiperlink" xfId="1825" builtinId="8" hidden="1"/>
    <cellStyle name="Hiperlink" xfId="1827" builtinId="8" hidden="1"/>
    <cellStyle name="Hiperlink" xfId="1829" builtinId="8" hidden="1"/>
    <cellStyle name="Hiperlink" xfId="1831" builtinId="8" hidden="1"/>
    <cellStyle name="Hiperlink" xfId="1833" builtinId="8" hidden="1"/>
    <cellStyle name="Hiperlink" xfId="1835" builtinId="8" hidden="1"/>
    <cellStyle name="Hiperlink" xfId="1837" builtinId="8" hidden="1"/>
    <cellStyle name="Hiperlink" xfId="1839" builtinId="8" hidden="1"/>
    <cellStyle name="Hiperlink" xfId="1841" builtinId="8" hidden="1"/>
    <cellStyle name="Hiperlink" xfId="1843" builtinId="8" hidden="1"/>
    <cellStyle name="Hiperlink" xfId="1845" builtinId="8" hidden="1"/>
    <cellStyle name="Hiperlink" xfId="1847" builtinId="8" hidden="1"/>
    <cellStyle name="Hiperlink" xfId="1849" builtinId="8" hidden="1"/>
    <cellStyle name="Hiperlink" xfId="1851" builtinId="8" hidden="1"/>
    <cellStyle name="Hiperlink" xfId="1853" builtinId="8" hidden="1"/>
    <cellStyle name="Hiperlink" xfId="1855" builtinId="8" hidden="1"/>
    <cellStyle name="Hiperlink" xfId="1857" builtinId="8" hidden="1"/>
    <cellStyle name="Hiperlink" xfId="1859" builtinId="8" hidden="1"/>
    <cellStyle name="Hiperlink" xfId="1861" builtinId="8" hidden="1"/>
    <cellStyle name="Hiperlink" xfId="1863" builtinId="8" hidden="1"/>
    <cellStyle name="Hiperlink" xfId="1865" builtinId="8" hidden="1"/>
    <cellStyle name="Hiperlink" xfId="1867" builtinId="8" hidden="1"/>
    <cellStyle name="Hiperlink" xfId="1869" builtinId="8" hidden="1"/>
    <cellStyle name="Hiperlink" xfId="1871" builtinId="8" hidden="1"/>
    <cellStyle name="Hiperlink" xfId="1873" builtinId="8" hidden="1"/>
    <cellStyle name="Hiperlink" xfId="1875" builtinId="8" hidden="1"/>
    <cellStyle name="Hiperlink" xfId="1877" builtinId="8" hidden="1"/>
    <cellStyle name="Hiperlink" xfId="1879" builtinId="8" hidden="1"/>
    <cellStyle name="Hiperlink" xfId="1881" builtinId="8" hidden="1"/>
    <cellStyle name="Hiperlink" xfId="1883" builtinId="8" hidden="1"/>
    <cellStyle name="Hiperlink" xfId="1885" builtinId="8" hidden="1"/>
    <cellStyle name="Hiperlink" xfId="1692" builtinId="8" hidden="1"/>
    <cellStyle name="Hiperlink" xfId="1889" builtinId="8" hidden="1"/>
    <cellStyle name="Hiperlink" xfId="1891" builtinId="8" hidden="1"/>
    <cellStyle name="Hiperlink" xfId="1893" builtinId="8" hidden="1"/>
    <cellStyle name="Hiperlink" xfId="1895" builtinId="8" hidden="1"/>
    <cellStyle name="Hiperlink" xfId="1897" builtinId="8" hidden="1"/>
    <cellStyle name="Hiperlink" xfId="1899" builtinId="8" hidden="1"/>
    <cellStyle name="Hiperlink" xfId="1901" builtinId="8" hidden="1"/>
    <cellStyle name="Hiperlink" xfId="1903" builtinId="8" hidden="1"/>
    <cellStyle name="Hiperlink" xfId="1905" builtinId="8" hidden="1"/>
    <cellStyle name="Hiperlink" xfId="1907" builtinId="8" hidden="1"/>
    <cellStyle name="Hiperlink" xfId="1909" builtinId="8" hidden="1"/>
    <cellStyle name="Hiperlink" xfId="1911" builtinId="8" hidden="1"/>
    <cellStyle name="Hiperlink" xfId="1913" builtinId="8" hidden="1"/>
    <cellStyle name="Hiperlink" xfId="1915" builtinId="8" hidden="1"/>
    <cellStyle name="Hiperlink" xfId="1917" builtinId="8" hidden="1"/>
    <cellStyle name="Hiperlink" xfId="1919" builtinId="8" hidden="1"/>
    <cellStyle name="Hiperlink" xfId="1921" builtinId="8" hidden="1"/>
    <cellStyle name="Hiperlink" xfId="1923" builtinId="8" hidden="1"/>
    <cellStyle name="Hiperlink" xfId="1925" builtinId="8" hidden="1"/>
    <cellStyle name="Hiperlink" xfId="1927" builtinId="8" hidden="1"/>
    <cellStyle name="Hiperlink" xfId="1929" builtinId="8" hidden="1"/>
    <cellStyle name="Hiperlink" xfId="1931" builtinId="8" hidden="1"/>
    <cellStyle name="Hiperlink" xfId="1933" builtinId="8" hidden="1"/>
    <cellStyle name="Hiperlink" xfId="1935" builtinId="8" hidden="1"/>
    <cellStyle name="Hiperlink" xfId="1937" builtinId="8" hidden="1"/>
    <cellStyle name="Hiperlink" xfId="1939" builtinId="8" hidden="1"/>
    <cellStyle name="Hiperlink" xfId="1941" builtinId="8" hidden="1"/>
    <cellStyle name="Hiperlink" xfId="1943" builtinId="8" hidden="1"/>
    <cellStyle name="Hiperlink" xfId="1945" builtinId="8" hidden="1"/>
    <cellStyle name="Hiperlink" xfId="1947" builtinId="8" hidden="1"/>
    <cellStyle name="Hiperlink" xfId="1949" builtinId="8" hidden="1"/>
    <cellStyle name="Hiperlink" xfId="1951" builtinId="8" hidden="1"/>
    <cellStyle name="Hiperlink" xfId="1953" builtinId="8" hidden="1"/>
    <cellStyle name="Hiperlink" xfId="1955" builtinId="8" hidden="1"/>
    <cellStyle name="Hiperlink" xfId="1957" builtinId="8" hidden="1"/>
    <cellStyle name="Hiperlink" xfId="1959" builtinId="8" hidden="1"/>
    <cellStyle name="Hiperlink" xfId="1961" builtinId="8" hidden="1"/>
    <cellStyle name="Hiperlink" xfId="1963" builtinId="8" hidden="1"/>
    <cellStyle name="Hiperlink" xfId="1965" builtinId="8" hidden="1"/>
    <cellStyle name="Hiperlink" xfId="1967" builtinId="8" hidden="1"/>
    <cellStyle name="Hiperlink" xfId="1969" builtinId="8" hidden="1"/>
    <cellStyle name="Hiperlink" xfId="1971" builtinId="8" hidden="1"/>
    <cellStyle name="Hiperlink" xfId="1973" builtinId="8" hidden="1"/>
    <cellStyle name="Hiperlink" xfId="1975" builtinId="8" hidden="1"/>
    <cellStyle name="Hiperlink" xfId="1977" builtinId="8" hidden="1"/>
    <cellStyle name="Hiperlink" xfId="1979" builtinId="8" hidden="1"/>
    <cellStyle name="Hiperlink" xfId="1981" builtinId="8" hidden="1"/>
    <cellStyle name="Hiperlink" xfId="1983" builtinId="8" hidden="1"/>
    <cellStyle name="Hiperlink" xfId="1790" builtinId="8" hidden="1"/>
    <cellStyle name="Hiperlink" xfId="1987" builtinId="8" hidden="1"/>
    <cellStyle name="Hiperlink" xfId="1989" builtinId="8" hidden="1"/>
    <cellStyle name="Hiperlink" xfId="1991" builtinId="8" hidden="1"/>
    <cellStyle name="Hiperlink" xfId="1993" builtinId="8" hidden="1"/>
    <cellStyle name="Hiperlink" xfId="1995" builtinId="8" hidden="1"/>
    <cellStyle name="Hiperlink" xfId="1997" builtinId="8" hidden="1"/>
    <cellStyle name="Hiperlink" xfId="1999" builtinId="8" hidden="1"/>
    <cellStyle name="Hiperlink" xfId="2001" builtinId="8" hidden="1"/>
    <cellStyle name="Hiperlink" xfId="2003" builtinId="8" hidden="1"/>
    <cellStyle name="Hiperlink" xfId="2005" builtinId="8" hidden="1"/>
    <cellStyle name="Hiperlink" xfId="2007" builtinId="8" hidden="1"/>
    <cellStyle name="Hiperlink" xfId="2009" builtinId="8" hidden="1"/>
    <cellStyle name="Hiperlink" xfId="2011" builtinId="8" hidden="1"/>
    <cellStyle name="Hiperlink" xfId="2013" builtinId="8" hidden="1"/>
    <cellStyle name="Hiperlink" xfId="2015" builtinId="8" hidden="1"/>
    <cellStyle name="Hiperlink" xfId="2017" builtinId="8" hidden="1"/>
    <cellStyle name="Hiperlink" xfId="2019" builtinId="8" hidden="1"/>
    <cellStyle name="Hiperlink" xfId="2021" builtinId="8" hidden="1"/>
    <cellStyle name="Hiperlink" xfId="2023" builtinId="8" hidden="1"/>
    <cellStyle name="Hiperlink" xfId="2025" builtinId="8" hidden="1"/>
    <cellStyle name="Hiperlink" xfId="2027" builtinId="8" hidden="1"/>
    <cellStyle name="Hiperlink" xfId="2029" builtinId="8" hidden="1"/>
    <cellStyle name="Hiperlink" xfId="2031" builtinId="8" hidden="1"/>
    <cellStyle name="Hiperlink" xfId="2033" builtinId="8" hidden="1"/>
    <cellStyle name="Hiperlink" xfId="2035" builtinId="8" hidden="1"/>
    <cellStyle name="Hiperlink" xfId="2037" builtinId="8" hidden="1"/>
    <cellStyle name="Hiperlink" xfId="2039" builtinId="8" hidden="1"/>
    <cellStyle name="Hiperlink" xfId="2041" builtinId="8" hidden="1"/>
    <cellStyle name="Hiperlink" xfId="2043" builtinId="8" hidden="1"/>
    <cellStyle name="Hiperlink" xfId="2045" builtinId="8" hidden="1"/>
    <cellStyle name="Hiperlink" xfId="2047" builtinId="8" hidden="1"/>
    <cellStyle name="Hiperlink" xfId="2049" builtinId="8" hidden="1"/>
    <cellStyle name="Hiperlink" xfId="2051" builtinId="8" hidden="1"/>
    <cellStyle name="Hiperlink" xfId="2053" builtinId="8" hidden="1"/>
    <cellStyle name="Hiperlink" xfId="2055" builtinId="8" hidden="1"/>
    <cellStyle name="Hiperlink" xfId="2057" builtinId="8" hidden="1"/>
    <cellStyle name="Hiperlink" xfId="2059" builtinId="8" hidden="1"/>
    <cellStyle name="Hiperlink" xfId="2061" builtinId="8" hidden="1"/>
    <cellStyle name="Hiperlink" xfId="2063" builtinId="8" hidden="1"/>
    <cellStyle name="Hiperlink" xfId="2065" builtinId="8" hidden="1"/>
    <cellStyle name="Hiperlink" xfId="2067" builtinId="8" hidden="1"/>
    <cellStyle name="Hiperlink" xfId="2069" builtinId="8" hidden="1"/>
    <cellStyle name="Hiperlink" xfId="2071" builtinId="8" hidden="1"/>
    <cellStyle name="Hiperlink" xfId="2073" builtinId="8" hidden="1"/>
    <cellStyle name="Hiperlink" xfId="2075" builtinId="8" hidden="1"/>
    <cellStyle name="Hiperlink" xfId="2077" builtinId="8" hidden="1"/>
    <cellStyle name="Hiperlink" xfId="2079" builtinId="8" hidden="1"/>
    <cellStyle name="Hiperlink" xfId="2081" builtinId="8" hidden="1"/>
    <cellStyle name="Hiperlink" xfId="1888" builtinId="8" hidden="1"/>
    <cellStyle name="Hiperlink" xfId="2085" builtinId="8" hidden="1"/>
    <cellStyle name="Hiperlink" xfId="2087" builtinId="8" hidden="1"/>
    <cellStyle name="Hiperlink" xfId="2089" builtinId="8" hidden="1"/>
    <cellStyle name="Hiperlink" xfId="2091" builtinId="8" hidden="1"/>
    <cellStyle name="Hiperlink" xfId="2093" builtinId="8" hidden="1"/>
    <cellStyle name="Hiperlink" xfId="2095" builtinId="8" hidden="1"/>
    <cellStyle name="Hiperlink" xfId="2097" builtinId="8" hidden="1"/>
    <cellStyle name="Hiperlink" xfId="2099" builtinId="8" hidden="1"/>
    <cellStyle name="Hiperlink" xfId="2101" builtinId="8" hidden="1"/>
    <cellStyle name="Hiperlink" xfId="2103" builtinId="8" hidden="1"/>
    <cellStyle name="Hiperlink" xfId="2105" builtinId="8" hidden="1"/>
    <cellStyle name="Hiperlink" xfId="2107" builtinId="8" hidden="1"/>
    <cellStyle name="Hiperlink" xfId="2109" builtinId="8" hidden="1"/>
    <cellStyle name="Hiperlink" xfId="2111" builtinId="8" hidden="1"/>
    <cellStyle name="Hiperlink" xfId="2113" builtinId="8" hidden="1"/>
    <cellStyle name="Hiperlink" xfId="2115" builtinId="8" hidden="1"/>
    <cellStyle name="Hiperlink" xfId="2117" builtinId="8" hidden="1"/>
    <cellStyle name="Hiperlink" xfId="2119" builtinId="8" hidden="1"/>
    <cellStyle name="Hiperlink" xfId="2121" builtinId="8" hidden="1"/>
    <cellStyle name="Hiperlink" xfId="2123" builtinId="8" hidden="1"/>
    <cellStyle name="Hiperlink" xfId="2125" builtinId="8" hidden="1"/>
    <cellStyle name="Hiperlink" xfId="2127" builtinId="8" hidden="1"/>
    <cellStyle name="Hiperlink" xfId="2129" builtinId="8" hidden="1"/>
    <cellStyle name="Hiperlink" xfId="2131" builtinId="8" hidden="1"/>
    <cellStyle name="Hiperlink" xfId="2133" builtinId="8" hidden="1"/>
    <cellStyle name="Hiperlink" xfId="2135" builtinId="8" hidden="1"/>
    <cellStyle name="Hiperlink" xfId="2137" builtinId="8" hidden="1"/>
    <cellStyle name="Hiperlink" xfId="2139" builtinId="8" hidden="1"/>
    <cellStyle name="Hiperlink" xfId="2141" builtinId="8" hidden="1"/>
    <cellStyle name="Hiperlink" xfId="2143" builtinId="8" hidden="1"/>
    <cellStyle name="Hiperlink" xfId="2145" builtinId="8" hidden="1"/>
    <cellStyle name="Hiperlink" xfId="2147" builtinId="8" hidden="1"/>
    <cellStyle name="Hiperlink" xfId="2149" builtinId="8" hidden="1"/>
    <cellStyle name="Hiperlink" xfId="2151" builtinId="8" hidden="1"/>
    <cellStyle name="Hiperlink" xfId="2153" builtinId="8" hidden="1"/>
    <cellStyle name="Hiperlink" xfId="2155" builtinId="8" hidden="1"/>
    <cellStyle name="Hiperlink" xfId="2157" builtinId="8" hidden="1"/>
    <cellStyle name="Hiperlink" xfId="2159" builtinId="8" hidden="1"/>
    <cellStyle name="Hiperlink" xfId="2161" builtinId="8" hidden="1"/>
    <cellStyle name="Hiperlink" xfId="2163" builtinId="8" hidden="1"/>
    <cellStyle name="Hiperlink" xfId="2165" builtinId="8" hidden="1"/>
    <cellStyle name="Hiperlink" xfId="2167" builtinId="8" hidden="1"/>
    <cellStyle name="Hiperlink" xfId="2169" builtinId="8" hidden="1"/>
    <cellStyle name="Hiperlink" xfId="2171" builtinId="8" hidden="1"/>
    <cellStyle name="Hiperlink" xfId="2173" builtinId="8" hidden="1"/>
    <cellStyle name="Hiperlink" xfId="2175" builtinId="8" hidden="1"/>
    <cellStyle name="Hiperlink" xfId="2177" builtinId="8" hidden="1"/>
    <cellStyle name="Hiperlink" xfId="2179" builtinId="8" hidden="1"/>
    <cellStyle name="Hiperlink" xfId="1986" builtinId="8" hidden="1"/>
    <cellStyle name="Hiperlink" xfId="2183" builtinId="8" hidden="1"/>
    <cellStyle name="Hiperlink" xfId="2185" builtinId="8" hidden="1"/>
    <cellStyle name="Hiperlink" xfId="2187" builtinId="8" hidden="1"/>
    <cellStyle name="Hiperlink" xfId="2189" builtinId="8" hidden="1"/>
    <cellStyle name="Hiperlink" xfId="2191" builtinId="8" hidden="1"/>
    <cellStyle name="Hiperlink" xfId="2193" builtinId="8" hidden="1"/>
    <cellStyle name="Hiperlink" xfId="2195" builtinId="8" hidden="1"/>
    <cellStyle name="Hiperlink" xfId="2197" builtinId="8" hidden="1"/>
    <cellStyle name="Hiperlink" xfId="2199" builtinId="8" hidden="1"/>
    <cellStyle name="Hiperlink" xfId="2201" builtinId="8" hidden="1"/>
    <cellStyle name="Hiperlink" xfId="2203" builtinId="8" hidden="1"/>
    <cellStyle name="Hiperlink" xfId="2205" builtinId="8" hidden="1"/>
    <cellStyle name="Hiperlink" xfId="2207" builtinId="8" hidden="1"/>
    <cellStyle name="Hiperlink" xfId="2209" builtinId="8" hidden="1"/>
    <cellStyle name="Hiperlink" xfId="2211" builtinId="8" hidden="1"/>
    <cellStyle name="Hiperlink" xfId="2213" builtinId="8" hidden="1"/>
    <cellStyle name="Hiperlink" xfId="2215" builtinId="8" hidden="1"/>
    <cellStyle name="Hiperlink" xfId="2217" builtinId="8" hidden="1"/>
    <cellStyle name="Hiperlink" xfId="2219" builtinId="8" hidden="1"/>
    <cellStyle name="Hiperlink" xfId="2221" builtinId="8" hidden="1"/>
    <cellStyle name="Hiperlink" xfId="2223" builtinId="8" hidden="1"/>
    <cellStyle name="Hiperlink" xfId="2225" builtinId="8" hidden="1"/>
    <cellStyle name="Hiperlink" xfId="2227" builtinId="8" hidden="1"/>
    <cellStyle name="Hiperlink" xfId="2229" builtinId="8" hidden="1"/>
    <cellStyle name="Hiperlink" xfId="2231" builtinId="8" hidden="1"/>
    <cellStyle name="Hiperlink" xfId="2233" builtinId="8" hidden="1"/>
    <cellStyle name="Hiperlink" xfId="2235" builtinId="8" hidden="1"/>
    <cellStyle name="Hiperlink" xfId="2237" builtinId="8" hidden="1"/>
    <cellStyle name="Hiperlink" xfId="2239" builtinId="8" hidden="1"/>
    <cellStyle name="Hiperlink" xfId="2241" builtinId="8" hidden="1"/>
    <cellStyle name="Hiperlink" xfId="2243" builtinId="8" hidden="1"/>
    <cellStyle name="Hiperlink" xfId="2245" builtinId="8" hidden="1"/>
    <cellStyle name="Hiperlink" xfId="2247" builtinId="8" hidden="1"/>
    <cellStyle name="Hiperlink" xfId="2249" builtinId="8" hidden="1"/>
    <cellStyle name="Hiperlink" xfId="2251" builtinId="8" hidden="1"/>
    <cellStyle name="Hiperlink" xfId="2253" builtinId="8" hidden="1"/>
    <cellStyle name="Hiperlink" xfId="2255" builtinId="8" hidden="1"/>
    <cellStyle name="Hiperlink" xfId="2257" builtinId="8" hidden="1"/>
    <cellStyle name="Hiperlink" xfId="2259" builtinId="8" hidden="1"/>
    <cellStyle name="Hiperlink" xfId="2261" builtinId="8" hidden="1"/>
    <cellStyle name="Hiperlink" xfId="2263" builtinId="8" hidden="1"/>
    <cellStyle name="Hiperlink" xfId="2265" builtinId="8" hidden="1"/>
    <cellStyle name="Hiperlink" xfId="2267" builtinId="8" hidden="1"/>
    <cellStyle name="Hiperlink" xfId="2269" builtinId="8" hidden="1"/>
    <cellStyle name="Hiperlink" xfId="2271" builtinId="8" hidden="1"/>
    <cellStyle name="Hiperlink" xfId="2273" builtinId="8" hidden="1"/>
    <cellStyle name="Hiperlink" xfId="2275" builtinId="8" hidden="1"/>
    <cellStyle name="Hiperlink" xfId="2277" builtinId="8" hidden="1"/>
    <cellStyle name="Hiperlink" xfId="2084" builtinId="8" hidden="1"/>
    <cellStyle name="Hiperlink" xfId="2281" builtinId="8" hidden="1"/>
    <cellStyle name="Hiperlink" xfId="2283" builtinId="8" hidden="1"/>
    <cellStyle name="Hiperlink" xfId="2285" builtinId="8" hidden="1"/>
    <cellStyle name="Hiperlink" xfId="2287" builtinId="8" hidden="1"/>
    <cellStyle name="Hiperlink" xfId="2289" builtinId="8" hidden="1"/>
    <cellStyle name="Hiperlink" xfId="2291" builtinId="8" hidden="1"/>
    <cellStyle name="Hiperlink" xfId="2293" builtinId="8" hidden="1"/>
    <cellStyle name="Hiperlink" xfId="2295" builtinId="8" hidden="1"/>
    <cellStyle name="Hiperlink" xfId="2297" builtinId="8" hidden="1"/>
    <cellStyle name="Hiperlink" xfId="2299" builtinId="8" hidden="1"/>
    <cellStyle name="Hiperlink" xfId="2301" builtinId="8" hidden="1"/>
    <cellStyle name="Hiperlink" xfId="2303" builtinId="8" hidden="1"/>
    <cellStyle name="Hiperlink" xfId="2305" builtinId="8" hidden="1"/>
    <cellStyle name="Hiperlink" xfId="2307" builtinId="8" hidden="1"/>
    <cellStyle name="Hiperlink" xfId="2309" builtinId="8" hidden="1"/>
    <cellStyle name="Hiperlink" xfId="2311" builtinId="8" hidden="1"/>
    <cellStyle name="Hiperlink" xfId="2313" builtinId="8" hidden="1"/>
    <cellStyle name="Hiperlink" xfId="2315" builtinId="8" hidden="1"/>
    <cellStyle name="Hiperlink" xfId="2317" builtinId="8" hidden="1"/>
    <cellStyle name="Hiperlink" xfId="2319" builtinId="8" hidden="1"/>
    <cellStyle name="Hiperlink" xfId="2321" builtinId="8" hidden="1"/>
    <cellStyle name="Hiperlink" xfId="2323" builtinId="8" hidden="1"/>
    <cellStyle name="Hiperlink" xfId="2325" builtinId="8" hidden="1"/>
    <cellStyle name="Hiperlink" xfId="2327" builtinId="8" hidden="1"/>
    <cellStyle name="Hiperlink" xfId="2329" builtinId="8" hidden="1"/>
    <cellStyle name="Hiperlink" xfId="2331" builtinId="8" hidden="1"/>
    <cellStyle name="Hiperlink" xfId="2333" builtinId="8" hidden="1"/>
    <cellStyle name="Hiperlink" xfId="2335" builtinId="8" hidden="1"/>
    <cellStyle name="Hiperlink" xfId="2337" builtinId="8" hidden="1"/>
    <cellStyle name="Hiperlink" xfId="2339" builtinId="8" hidden="1"/>
    <cellStyle name="Hiperlink" xfId="2341" builtinId="8" hidden="1"/>
    <cellStyle name="Hiperlink" xfId="2343" builtinId="8" hidden="1"/>
    <cellStyle name="Hiperlink" xfId="2345" builtinId="8" hidden="1"/>
    <cellStyle name="Hiperlink" xfId="2347" builtinId="8" hidden="1"/>
    <cellStyle name="Hiperlink" xfId="2349" builtinId="8" hidden="1"/>
    <cellStyle name="Hiperlink" xfId="2351" builtinId="8" hidden="1"/>
    <cellStyle name="Hiperlink" xfId="2353" builtinId="8" hidden="1"/>
    <cellStyle name="Hiperlink" xfId="2355" builtinId="8" hidden="1"/>
    <cellStyle name="Hiperlink" xfId="2357" builtinId="8" hidden="1"/>
    <cellStyle name="Hiperlink" xfId="2359" builtinId="8" hidden="1"/>
    <cellStyle name="Hiperlink" xfId="2361" builtinId="8" hidden="1"/>
    <cellStyle name="Hiperlink" xfId="2363" builtinId="8" hidden="1"/>
    <cellStyle name="Hiperlink" xfId="2365" builtinId="8" hidden="1"/>
    <cellStyle name="Hiperlink" xfId="2367" builtinId="8" hidden="1"/>
    <cellStyle name="Hiperlink" xfId="2369" builtinId="8" hidden="1"/>
    <cellStyle name="Hiperlink" xfId="2371" builtinId="8" hidden="1"/>
    <cellStyle name="Hiperlink" xfId="2373" builtinId="8" hidden="1"/>
    <cellStyle name="Hiperlink" xfId="2375" builtinId="8" hidden="1"/>
    <cellStyle name="Hiperlink" xfId="2182" builtinId="8" hidden="1"/>
    <cellStyle name="Hiperlink" xfId="2379" builtinId="8" hidden="1"/>
    <cellStyle name="Hiperlink" xfId="2381" builtinId="8" hidden="1"/>
    <cellStyle name="Hiperlink" xfId="2383" builtinId="8" hidden="1"/>
    <cellStyle name="Hiperlink" xfId="2385" builtinId="8" hidden="1"/>
    <cellStyle name="Hiperlink" xfId="2387" builtinId="8" hidden="1"/>
    <cellStyle name="Hiperlink" xfId="2389" builtinId="8" hidden="1"/>
    <cellStyle name="Hiperlink" xfId="2391" builtinId="8" hidden="1"/>
    <cellStyle name="Hiperlink" xfId="2393" builtinId="8" hidden="1"/>
    <cellStyle name="Hiperlink" xfId="2395" builtinId="8" hidden="1"/>
    <cellStyle name="Hiperlink" xfId="2397" builtinId="8" hidden="1"/>
    <cellStyle name="Hiperlink" xfId="2399" builtinId="8" hidden="1"/>
    <cellStyle name="Hiperlink" xfId="2401" builtinId="8" hidden="1"/>
    <cellStyle name="Hiperlink" xfId="2403" builtinId="8" hidden="1"/>
    <cellStyle name="Hiperlink" xfId="2405" builtinId="8" hidden="1"/>
    <cellStyle name="Hiperlink" xfId="2407" builtinId="8" hidden="1"/>
    <cellStyle name="Hiperlink" xfId="2409" builtinId="8" hidden="1"/>
    <cellStyle name="Hiperlink" xfId="2411" builtinId="8" hidden="1"/>
    <cellStyle name="Hiperlink" xfId="2413" builtinId="8" hidden="1"/>
    <cellStyle name="Hiperlink" xfId="2415" builtinId="8" hidden="1"/>
    <cellStyle name="Hiperlink" xfId="2417" builtinId="8" hidden="1"/>
    <cellStyle name="Hiperlink" xfId="2419" builtinId="8" hidden="1"/>
    <cellStyle name="Hiperlink" xfId="2421" builtinId="8" hidden="1"/>
    <cellStyle name="Hiperlink" xfId="2423" builtinId="8" hidden="1"/>
    <cellStyle name="Hiperlink" xfId="2425" builtinId="8" hidden="1"/>
    <cellStyle name="Hiperlink" xfId="2427" builtinId="8" hidden="1"/>
    <cellStyle name="Hiperlink" xfId="2429" builtinId="8" hidden="1"/>
    <cellStyle name="Hiperlink" xfId="2431" builtinId="8" hidden="1"/>
    <cellStyle name="Hiperlink" xfId="2433" builtinId="8" hidden="1"/>
    <cellStyle name="Hiperlink" xfId="2435" builtinId="8" hidden="1"/>
    <cellStyle name="Hiperlink" xfId="2437" builtinId="8" hidden="1"/>
    <cellStyle name="Hiperlink" xfId="2439" builtinId="8" hidden="1"/>
    <cellStyle name="Hiperlink" xfId="2441" builtinId="8" hidden="1"/>
    <cellStyle name="Hiperlink" xfId="2443" builtinId="8" hidden="1"/>
    <cellStyle name="Hiperlink" xfId="2445" builtinId="8" hidden="1"/>
    <cellStyle name="Hiperlink" xfId="2447" builtinId="8" hidden="1"/>
    <cellStyle name="Hiperlink" xfId="2449" builtinId="8" hidden="1"/>
    <cellStyle name="Hiperlink" xfId="2451" builtinId="8" hidden="1"/>
    <cellStyle name="Hiperlink" xfId="2453" builtinId="8" hidden="1"/>
    <cellStyle name="Hiperlink" xfId="2455" builtinId="8" hidden="1"/>
    <cellStyle name="Hiperlink" xfId="2457" builtinId="8" hidden="1"/>
    <cellStyle name="Hiperlink" xfId="2459" builtinId="8" hidden="1"/>
    <cellStyle name="Hiperlink" xfId="2461" builtinId="8" hidden="1"/>
    <cellStyle name="Hiperlink" xfId="2463" builtinId="8" hidden="1"/>
    <cellStyle name="Hiperlink" xfId="2465" builtinId="8" hidden="1"/>
    <cellStyle name="Hiperlink" xfId="2467" builtinId="8" hidden="1"/>
    <cellStyle name="Hiperlink" xfId="2469" builtinId="8" hidden="1"/>
    <cellStyle name="Hiperlink" xfId="2471" builtinId="8" hidden="1"/>
    <cellStyle name="Hiperlink" xfId="2473" builtinId="8" hidden="1"/>
    <cellStyle name="Hiperlink" xfId="2280" builtinId="8" hidden="1"/>
    <cellStyle name="Hiperlink" xfId="2477" builtinId="8" hidden="1"/>
    <cellStyle name="Hiperlink" xfId="2479" builtinId="8" hidden="1"/>
    <cellStyle name="Hiperlink" xfId="2481" builtinId="8" hidden="1"/>
    <cellStyle name="Hiperlink" xfId="2483" builtinId="8" hidden="1"/>
    <cellStyle name="Hiperlink" xfId="2485" builtinId="8" hidden="1"/>
    <cellStyle name="Hiperlink" xfId="2487" builtinId="8" hidden="1"/>
    <cellStyle name="Hiperlink" xfId="2489" builtinId="8" hidden="1"/>
    <cellStyle name="Hiperlink" xfId="2491" builtinId="8" hidden="1"/>
    <cellStyle name="Hiperlink" xfId="2493" builtinId="8" hidden="1"/>
    <cellStyle name="Hiperlink" xfId="2495" builtinId="8" hidden="1"/>
    <cellStyle name="Hiperlink" xfId="2497" builtinId="8" hidden="1"/>
    <cellStyle name="Hiperlink" xfId="2499" builtinId="8" hidden="1"/>
    <cellStyle name="Hiperlink" xfId="2501" builtinId="8" hidden="1"/>
    <cellStyle name="Hiperlink" xfId="2503" builtinId="8" hidden="1"/>
    <cellStyle name="Hiperlink" xfId="2505" builtinId="8" hidden="1"/>
    <cellStyle name="Hiperlink" xfId="2507" builtinId="8" hidden="1"/>
    <cellStyle name="Hiperlink" xfId="2509" builtinId="8" hidden="1"/>
    <cellStyle name="Hiperlink" xfId="2511" builtinId="8" hidden="1"/>
    <cellStyle name="Hiperlink" xfId="2513" builtinId="8" hidden="1"/>
    <cellStyle name="Hiperlink" xfId="2515" builtinId="8" hidden="1"/>
    <cellStyle name="Hiperlink" xfId="2517" builtinId="8" hidden="1"/>
    <cellStyle name="Hiperlink" xfId="2519" builtinId="8" hidden="1"/>
    <cellStyle name="Hiperlink" xfId="2521" builtinId="8" hidden="1"/>
    <cellStyle name="Hiperlink" xfId="2523" builtinId="8" hidden="1"/>
    <cellStyle name="Hiperlink" xfId="2525" builtinId="8" hidden="1"/>
    <cellStyle name="Hiperlink" xfId="2527" builtinId="8" hidden="1"/>
    <cellStyle name="Hiperlink" xfId="2529" builtinId="8" hidden="1"/>
    <cellStyle name="Hiperlink" xfId="2531" builtinId="8" hidden="1"/>
    <cellStyle name="Hiperlink" xfId="2533" builtinId="8" hidden="1"/>
    <cellStyle name="Hiperlink" xfId="2535" builtinId="8" hidden="1"/>
    <cellStyle name="Hiperlink" xfId="2537" builtinId="8" hidden="1"/>
    <cellStyle name="Hiperlink" xfId="2539" builtinId="8" hidden="1"/>
    <cellStyle name="Hiperlink" xfId="2541" builtinId="8" hidden="1"/>
    <cellStyle name="Hiperlink" xfId="2543" builtinId="8" hidden="1"/>
    <cellStyle name="Hiperlink" xfId="2545" builtinId="8" hidden="1"/>
    <cellStyle name="Hiperlink" xfId="2547" builtinId="8" hidden="1"/>
    <cellStyle name="Hiperlink" xfId="2549" builtinId="8" hidden="1"/>
    <cellStyle name="Hiperlink" xfId="2551" builtinId="8" hidden="1"/>
    <cellStyle name="Hiperlink" xfId="2553" builtinId="8" hidden="1"/>
    <cellStyle name="Hiperlink" xfId="2555" builtinId="8" hidden="1"/>
    <cellStyle name="Hiperlink" xfId="2557" builtinId="8" hidden="1"/>
    <cellStyle name="Hiperlink" xfId="2559" builtinId="8" hidden="1"/>
    <cellStyle name="Hiperlink" xfId="2561" builtinId="8" hidden="1"/>
    <cellStyle name="Hiperlink" xfId="2563" builtinId="8" hidden="1"/>
    <cellStyle name="Hiperlink" xfId="2565" builtinId="8" hidden="1"/>
    <cellStyle name="Hiperlink" xfId="2567" builtinId="8" hidden="1"/>
    <cellStyle name="Hiperlink" xfId="2569" builtinId="8" hidden="1"/>
    <cellStyle name="Hiperlink" xfId="2571" builtinId="8" hidden="1"/>
    <cellStyle name="Hiperlink" xfId="2378" builtinId="8" hidden="1"/>
    <cellStyle name="Hiperlink" xfId="2575" builtinId="8" hidden="1"/>
    <cellStyle name="Hiperlink" xfId="2577" builtinId="8" hidden="1"/>
    <cellStyle name="Hiperlink" xfId="2579" builtinId="8" hidden="1"/>
    <cellStyle name="Hiperlink" xfId="2581" builtinId="8" hidden="1"/>
    <cellStyle name="Hiperlink" xfId="2583" builtinId="8" hidden="1"/>
    <cellStyle name="Hiperlink" xfId="2585" builtinId="8" hidden="1"/>
    <cellStyle name="Hiperlink" xfId="2587" builtinId="8" hidden="1"/>
    <cellStyle name="Hiperlink" xfId="2589" builtinId="8" hidden="1"/>
    <cellStyle name="Hiperlink" xfId="2591" builtinId="8" hidden="1"/>
    <cellStyle name="Hiperlink" xfId="2593" builtinId="8" hidden="1"/>
    <cellStyle name="Hiperlink" xfId="2595" builtinId="8" hidden="1"/>
    <cellStyle name="Hiperlink" xfId="2597" builtinId="8" hidden="1"/>
    <cellStyle name="Hiperlink" xfId="2599" builtinId="8" hidden="1"/>
    <cellStyle name="Hiperlink" xfId="2601" builtinId="8" hidden="1"/>
    <cellStyle name="Hiperlink" xfId="2603" builtinId="8" hidden="1"/>
    <cellStyle name="Hiperlink" xfId="2605" builtinId="8" hidden="1"/>
    <cellStyle name="Hiperlink" xfId="2607" builtinId="8" hidden="1"/>
    <cellStyle name="Hiperlink" xfId="2609" builtinId="8" hidden="1"/>
    <cellStyle name="Hiperlink" xfId="2611" builtinId="8" hidden="1"/>
    <cellStyle name="Hiperlink" xfId="2613" builtinId="8" hidden="1"/>
    <cellStyle name="Hiperlink" xfId="2615" builtinId="8" hidden="1"/>
    <cellStyle name="Hiperlink" xfId="2617" builtinId="8" hidden="1"/>
    <cellStyle name="Hiperlink" xfId="2619" builtinId="8" hidden="1"/>
    <cellStyle name="Hiperlink" xfId="2621" builtinId="8" hidden="1"/>
    <cellStyle name="Hiperlink" xfId="2623" builtinId="8" hidden="1"/>
    <cellStyle name="Hiperlink" xfId="2625" builtinId="8" hidden="1"/>
    <cellStyle name="Hiperlink" xfId="2627" builtinId="8" hidden="1"/>
    <cellStyle name="Hiperlink" xfId="2629" builtinId="8" hidden="1"/>
    <cellStyle name="Hiperlink" xfId="2631" builtinId="8" hidden="1"/>
    <cellStyle name="Hiperlink" xfId="2633" builtinId="8" hidden="1"/>
    <cellStyle name="Hiperlink" xfId="2635" builtinId="8" hidden="1"/>
    <cellStyle name="Hiperlink" xfId="2637" builtinId="8" hidden="1"/>
    <cellStyle name="Hiperlink" xfId="2639" builtinId="8" hidden="1"/>
    <cellStyle name="Hiperlink" xfId="2641" builtinId="8" hidden="1"/>
    <cellStyle name="Hiperlink" xfId="2643" builtinId="8" hidden="1"/>
    <cellStyle name="Hiperlink" xfId="2645" builtinId="8" hidden="1"/>
    <cellStyle name="Hiperlink" xfId="2647" builtinId="8" hidden="1"/>
    <cellStyle name="Hiperlink" xfId="2649" builtinId="8" hidden="1"/>
    <cellStyle name="Hiperlink" xfId="2651" builtinId="8" hidden="1"/>
    <cellStyle name="Hiperlink" xfId="2653" builtinId="8" hidden="1"/>
    <cellStyle name="Hiperlink" xfId="2655" builtinId="8" hidden="1"/>
    <cellStyle name="Hiperlink" xfId="2657" builtinId="8" hidden="1"/>
    <cellStyle name="Hiperlink" xfId="2659" builtinId="8" hidden="1"/>
    <cellStyle name="Hiperlink" xfId="2661" builtinId="8" hidden="1"/>
    <cellStyle name="Hiperlink" xfId="2663" builtinId="8" hidden="1"/>
    <cellStyle name="Hiperlink" xfId="2665" builtinId="8" hidden="1"/>
    <cellStyle name="Hiperlink" xfId="2667" builtinId="8" hidden="1"/>
    <cellStyle name="Hiperlink" xfId="2669" builtinId="8" hidden="1"/>
    <cellStyle name="Hiperlink" xfId="2476" builtinId="8" hidden="1"/>
    <cellStyle name="Hiperlink" xfId="2672" builtinId="8" hidden="1"/>
    <cellStyle name="Hiperlink" xfId="2674" builtinId="8" hidden="1"/>
    <cellStyle name="Hiperlink" xfId="2676" builtinId="8" hidden="1"/>
    <cellStyle name="Hiperlink" xfId="2678" builtinId="8" hidden="1"/>
    <cellStyle name="Hiperlink" xfId="2680" builtinId="8" hidden="1"/>
    <cellStyle name="Hiperlink" xfId="2682" builtinId="8" hidden="1"/>
    <cellStyle name="Hiperlink" xfId="2684" builtinId="8" hidden="1"/>
    <cellStyle name="Hiperlink" xfId="2686" builtinId="8" hidden="1"/>
    <cellStyle name="Hiperlink" xfId="2688" builtinId="8" hidden="1"/>
    <cellStyle name="Hiperlink" xfId="2690" builtinId="8" hidden="1"/>
    <cellStyle name="Hiperlink" xfId="2692" builtinId="8" hidden="1"/>
    <cellStyle name="Hiperlink" xfId="2694" builtinId="8" hidden="1"/>
    <cellStyle name="Hiperlink" xfId="2696" builtinId="8" hidden="1"/>
    <cellStyle name="Hiperlink" xfId="2698" builtinId="8" hidden="1"/>
    <cellStyle name="Hiperlink" xfId="2700" builtinId="8" hidden="1"/>
    <cellStyle name="Hiperlink" xfId="2702" builtinId="8" hidden="1"/>
    <cellStyle name="Hiperlink" xfId="2704" builtinId="8" hidden="1"/>
    <cellStyle name="Hiperlink" xfId="2706" builtinId="8" hidden="1"/>
    <cellStyle name="Hiperlink" xfId="2708" builtinId="8" hidden="1"/>
    <cellStyle name="Hiperlink" xfId="2710" builtinId="8" hidden="1"/>
    <cellStyle name="Hiperlink" xfId="2712" builtinId="8" hidden="1"/>
    <cellStyle name="Hiperlink" xfId="2714" builtinId="8" hidden="1"/>
    <cellStyle name="Hiperlink" xfId="2716" builtinId="8" hidden="1"/>
    <cellStyle name="Hiperlink" xfId="2718" builtinId="8" hidden="1"/>
    <cellStyle name="Hiperlink" xfId="2720" builtinId="8" hidden="1"/>
    <cellStyle name="Hiperlink" xfId="2722" builtinId="8" hidden="1"/>
    <cellStyle name="Hiperlink" xfId="2724" builtinId="8" hidden="1"/>
    <cellStyle name="Hiperlink" xfId="2726" builtinId="8" hidden="1"/>
    <cellStyle name="Hiperlink" xfId="2728" builtinId="8" hidden="1"/>
    <cellStyle name="Hiperlink" xfId="2730" builtinId="8" hidden="1"/>
    <cellStyle name="Hiperlink" xfId="2732" builtinId="8" hidden="1"/>
    <cellStyle name="Hiperlink" xfId="2734" builtinId="8" hidden="1"/>
    <cellStyle name="Hiperlink" xfId="2736" builtinId="8" hidden="1"/>
    <cellStyle name="Hiperlink" xfId="2738" builtinId="8" hidden="1"/>
    <cellStyle name="Hiperlink" xfId="2740" builtinId="8" hidden="1"/>
    <cellStyle name="Hiperlink" xfId="2742" builtinId="8" hidden="1"/>
    <cellStyle name="Hiperlink" xfId="2744" builtinId="8" hidden="1"/>
    <cellStyle name="Hiperlink" xfId="2746" builtinId="8" hidden="1"/>
    <cellStyle name="Hiperlink" xfId="2748" builtinId="8" hidden="1"/>
    <cellStyle name="Hiperlink" xfId="2750" builtinId="8" hidden="1"/>
    <cellStyle name="Hiperlink" xfId="2752" builtinId="8" hidden="1"/>
    <cellStyle name="Hiperlink" xfId="2754" builtinId="8" hidden="1"/>
    <cellStyle name="Hiperlink" xfId="2756" builtinId="8" hidden="1"/>
    <cellStyle name="Hiperlink" xfId="2758" builtinId="8" hidden="1"/>
    <cellStyle name="Hiperlink" xfId="2760" builtinId="8" hidden="1"/>
    <cellStyle name="Hiperlink" xfId="2762" builtinId="8" hidden="1"/>
    <cellStyle name="Hiperlink" xfId="2764" builtinId="8" hidden="1"/>
    <cellStyle name="Hiperlink" xfId="2766" builtinId="8" hidden="1"/>
    <cellStyle name="Hiperlink" xfId="2574" builtinId="8" hidden="1"/>
    <cellStyle name="Hiperlink" xfId="2770" builtinId="8" hidden="1"/>
    <cellStyle name="Hiperlink" xfId="2772" builtinId="8" hidden="1"/>
    <cellStyle name="Hiperlink" xfId="2774" builtinId="8" hidden="1"/>
    <cellStyle name="Hiperlink" xfId="2776" builtinId="8" hidden="1"/>
    <cellStyle name="Hiperlink" xfId="2778" builtinId="8" hidden="1"/>
    <cellStyle name="Hiperlink" xfId="2780" builtinId="8" hidden="1"/>
    <cellStyle name="Hiperlink" xfId="2782" builtinId="8" hidden="1"/>
    <cellStyle name="Hiperlink" xfId="2784" builtinId="8" hidden="1"/>
    <cellStyle name="Hiperlink" xfId="2786" builtinId="8" hidden="1"/>
    <cellStyle name="Hiperlink" xfId="2788" builtinId="8" hidden="1"/>
    <cellStyle name="Hiperlink" xfId="2790" builtinId="8" hidden="1"/>
    <cellStyle name="Hiperlink" xfId="2792" builtinId="8" hidden="1"/>
    <cellStyle name="Hiperlink" xfId="2794" builtinId="8" hidden="1"/>
    <cellStyle name="Hiperlink" xfId="2796" builtinId="8" hidden="1"/>
    <cellStyle name="Hiperlink" xfId="2798" builtinId="8" hidden="1"/>
    <cellStyle name="Hiperlink" xfId="2800" builtinId="8" hidden="1"/>
    <cellStyle name="Hiperlink" xfId="2802" builtinId="8" hidden="1"/>
    <cellStyle name="Hiperlink" xfId="2804" builtinId="8" hidden="1"/>
    <cellStyle name="Hiperlink" xfId="2806" builtinId="8" hidden="1"/>
    <cellStyle name="Hiperlink" xfId="2808" builtinId="8" hidden="1"/>
    <cellStyle name="Hiperlink" xfId="2810" builtinId="8" hidden="1"/>
    <cellStyle name="Hiperlink" xfId="2812" builtinId="8" hidden="1"/>
    <cellStyle name="Hiperlink" xfId="2814" builtinId="8" hidden="1"/>
    <cellStyle name="Hiperlink" xfId="2816" builtinId="8" hidden="1"/>
    <cellStyle name="Hiperlink" xfId="2818" builtinId="8" hidden="1"/>
    <cellStyle name="Hiperlink" xfId="2820" builtinId="8" hidden="1"/>
    <cellStyle name="Hiperlink" xfId="2822" builtinId="8" hidden="1"/>
    <cellStyle name="Hiperlink" xfId="2824" builtinId="8" hidden="1"/>
    <cellStyle name="Hiperlink" xfId="2826" builtinId="8" hidden="1"/>
    <cellStyle name="Hiperlink" xfId="2828" builtinId="8" hidden="1"/>
    <cellStyle name="Hiperlink" xfId="2830" builtinId="8" hidden="1"/>
    <cellStyle name="Hiperlink" xfId="2832" builtinId="8" hidden="1"/>
    <cellStyle name="Hiperlink" xfId="2834" builtinId="8" hidden="1"/>
    <cellStyle name="Hiperlink" xfId="2836" builtinId="8" hidden="1"/>
    <cellStyle name="Hiperlink" xfId="2838" builtinId="8" hidden="1"/>
    <cellStyle name="Hiperlink" xfId="2840" builtinId="8" hidden="1"/>
    <cellStyle name="Hiperlink" xfId="2842" builtinId="8" hidden="1"/>
    <cellStyle name="Hiperlink" xfId="2844" builtinId="8" hidden="1"/>
    <cellStyle name="Hiperlink" xfId="2846" builtinId="8" hidden="1"/>
    <cellStyle name="Hiperlink" xfId="2848" builtinId="8" hidden="1"/>
    <cellStyle name="Hiperlink" xfId="2850" builtinId="8" hidden="1"/>
    <cellStyle name="Hiperlink" xfId="2852" builtinId="8" hidden="1"/>
    <cellStyle name="Hiperlink" xfId="2854" builtinId="8" hidden="1"/>
    <cellStyle name="Hiperlink" xfId="2856" builtinId="8" hidden="1"/>
    <cellStyle name="Hiperlink" xfId="2858" builtinId="8" hidden="1"/>
    <cellStyle name="Hiperlink" xfId="2860" builtinId="8" hidden="1"/>
    <cellStyle name="Hiperlink" xfId="2862" builtinId="8" hidden="1"/>
    <cellStyle name="Hiperlink" xfId="2864" builtinId="8" hidden="1"/>
    <cellStyle name="Hiperlink" xfId="2671" builtinId="8" hidden="1"/>
    <cellStyle name="Hiperlink" xfId="2867" builtinId="8" hidden="1"/>
    <cellStyle name="Hiperlink" xfId="2869" builtinId="8" hidden="1"/>
    <cellStyle name="Hiperlink" xfId="2871" builtinId="8" hidden="1"/>
    <cellStyle name="Hiperlink" xfId="2873" builtinId="8" hidden="1"/>
    <cellStyle name="Hiperlink" xfId="2875" builtinId="8" hidden="1"/>
    <cellStyle name="Hiperlink" xfId="2877" builtinId="8" hidden="1"/>
    <cellStyle name="Hiperlink" xfId="2879" builtinId="8" hidden="1"/>
    <cellStyle name="Hiperlink" xfId="2881" builtinId="8" hidden="1"/>
    <cellStyle name="Hiperlink" xfId="2883" builtinId="8" hidden="1"/>
    <cellStyle name="Hiperlink" xfId="2885" builtinId="8" hidden="1"/>
    <cellStyle name="Hiperlink" xfId="2887" builtinId="8" hidden="1"/>
    <cellStyle name="Hiperlink" xfId="2889" builtinId="8" hidden="1"/>
    <cellStyle name="Hiperlink" xfId="2891" builtinId="8" hidden="1"/>
    <cellStyle name="Hiperlink" xfId="2893" builtinId="8" hidden="1"/>
    <cellStyle name="Hiperlink" xfId="2895" builtinId="8" hidden="1"/>
    <cellStyle name="Hiperlink" xfId="2897" builtinId="8" hidden="1"/>
    <cellStyle name="Hiperlink" xfId="2899" builtinId="8" hidden="1"/>
    <cellStyle name="Hiperlink" xfId="2901" builtinId="8" hidden="1"/>
    <cellStyle name="Hiperlink" xfId="2903" builtinId="8" hidden="1"/>
    <cellStyle name="Hiperlink" xfId="2905" builtinId="8" hidden="1"/>
    <cellStyle name="Hiperlink" xfId="2907" builtinId="8" hidden="1"/>
    <cellStyle name="Hiperlink" xfId="2909" builtinId="8" hidden="1"/>
    <cellStyle name="Hiperlink" xfId="2911" builtinId="8" hidden="1"/>
    <cellStyle name="Hiperlink" xfId="2913" builtinId="8" hidden="1"/>
    <cellStyle name="Hiperlink" xfId="2915" builtinId="8" hidden="1"/>
    <cellStyle name="Hiperlink" xfId="2917" builtinId="8" hidden="1"/>
    <cellStyle name="Hiperlink" xfId="2919" builtinId="8" hidden="1"/>
    <cellStyle name="Hiperlink" xfId="2921" builtinId="8" hidden="1"/>
    <cellStyle name="Hiperlink" xfId="2923" builtinId="8" hidden="1"/>
    <cellStyle name="Hiperlink" xfId="2925" builtinId="8" hidden="1"/>
    <cellStyle name="Hiperlink" xfId="2927" builtinId="8" hidden="1"/>
    <cellStyle name="Hiperlink" xfId="2929" builtinId="8" hidden="1"/>
    <cellStyle name="Hiperlink" xfId="2931" builtinId="8" hidden="1"/>
    <cellStyle name="Hiperlink" xfId="2933" builtinId="8" hidden="1"/>
    <cellStyle name="Hiperlink" xfId="2935" builtinId="8" hidden="1"/>
    <cellStyle name="Hiperlink" xfId="2937" builtinId="8" hidden="1"/>
    <cellStyle name="Hiperlink" xfId="2939" builtinId="8" hidden="1"/>
    <cellStyle name="Hiperlink" xfId="2941" builtinId="8" hidden="1"/>
    <cellStyle name="Hiperlink" xfId="2943" builtinId="8" hidden="1"/>
    <cellStyle name="Hiperlink" xfId="2945" builtinId="8" hidden="1"/>
    <cellStyle name="Hiperlink" xfId="2947" builtinId="8" hidden="1"/>
    <cellStyle name="Hiperlink" xfId="2949" builtinId="8" hidden="1"/>
    <cellStyle name="Hiperlink" xfId="2951" builtinId="8" hidden="1"/>
    <cellStyle name="Hiperlink" xfId="2953" builtinId="8" hidden="1"/>
    <cellStyle name="Hiperlink" xfId="2955" builtinId="8" hidden="1"/>
    <cellStyle name="Hiperlink" xfId="2957" builtinId="8" hidden="1"/>
    <cellStyle name="Hiperlink" xfId="2959" builtinId="8" hidden="1"/>
    <cellStyle name="Hiperlink" xfId="2961" builtinId="8" hidden="1"/>
    <cellStyle name="Hiperlink" xfId="2769" builtinId="8" hidden="1"/>
    <cellStyle name="Hiperlink" xfId="2964" builtinId="8" hidden="1"/>
    <cellStyle name="Hiperlink" xfId="2966" builtinId="8" hidden="1"/>
    <cellStyle name="Hiperlink" xfId="2968" builtinId="8" hidden="1"/>
    <cellStyle name="Hiperlink" xfId="2970" builtinId="8" hidden="1"/>
    <cellStyle name="Hiperlink" xfId="2972" builtinId="8" hidden="1"/>
    <cellStyle name="Hiperlink" xfId="2974" builtinId="8" hidden="1"/>
    <cellStyle name="Hiperlink" xfId="2976" builtinId="8" hidden="1"/>
    <cellStyle name="Hiperlink" xfId="2978" builtinId="8" hidden="1"/>
    <cellStyle name="Hiperlink" xfId="2980" builtinId="8" hidden="1"/>
    <cellStyle name="Hiperlink" xfId="2982" builtinId="8" hidden="1"/>
    <cellStyle name="Hiperlink" xfId="2984" builtinId="8" hidden="1"/>
    <cellStyle name="Hiperlink" xfId="2986" builtinId="8" hidden="1"/>
    <cellStyle name="Hiperlink" xfId="2988" builtinId="8" hidden="1"/>
    <cellStyle name="Hiperlink" xfId="2990" builtinId="8" hidden="1"/>
    <cellStyle name="Hiperlink" xfId="2992" builtinId="8" hidden="1"/>
    <cellStyle name="Hiperlink" xfId="2994" builtinId="8" hidden="1"/>
    <cellStyle name="Hiperlink" xfId="2996" builtinId="8" hidden="1"/>
    <cellStyle name="Hiperlink" xfId="2998" builtinId="8" hidden="1"/>
    <cellStyle name="Hiperlink" xfId="3000" builtinId="8" hidden="1"/>
    <cellStyle name="Hiperlink" xfId="3002" builtinId="8" hidden="1"/>
    <cellStyle name="Hiperlink" xfId="3004" builtinId="8" hidden="1"/>
    <cellStyle name="Hiperlink" xfId="3006" builtinId="8" hidden="1"/>
    <cellStyle name="Hiperlink" xfId="3008" builtinId="8" hidden="1"/>
    <cellStyle name="Hiperlink" xfId="3010" builtinId="8" hidden="1"/>
    <cellStyle name="Hiperlink" xfId="3012" builtinId="8" hidden="1"/>
    <cellStyle name="Hiperlink" xfId="3014" builtinId="8" hidden="1"/>
    <cellStyle name="Hiperlink" xfId="3016" builtinId="8" hidden="1"/>
    <cellStyle name="Hiperlink" xfId="3018" builtinId="8" hidden="1"/>
    <cellStyle name="Hiperlink" xfId="3020" builtinId="8" hidden="1"/>
    <cellStyle name="Hiperlink" xfId="3022" builtinId="8" hidden="1"/>
    <cellStyle name="Hiperlink" xfId="3024" builtinId="8" hidden="1"/>
    <cellStyle name="Hiperlink" xfId="3026" builtinId="8" hidden="1"/>
    <cellStyle name="Hiperlink" xfId="3028" builtinId="8" hidden="1"/>
    <cellStyle name="Hiperlink" xfId="3030" builtinId="8" hidden="1"/>
    <cellStyle name="Hiperlink" xfId="3032" builtinId="8" hidden="1"/>
    <cellStyle name="Hiperlink" xfId="3034" builtinId="8" hidden="1"/>
    <cellStyle name="Hiperlink" xfId="3036" builtinId="8" hidden="1"/>
    <cellStyle name="Hiperlink" xfId="3038" builtinId="8" hidden="1"/>
    <cellStyle name="Hiperlink" xfId="3040" builtinId="8" hidden="1"/>
    <cellStyle name="Hiperlink" xfId="3042" builtinId="8" hidden="1"/>
    <cellStyle name="Hiperlink" xfId="3044" builtinId="8" hidden="1"/>
    <cellStyle name="Hiperlink" xfId="3046" builtinId="8" hidden="1"/>
    <cellStyle name="Hiperlink" xfId="3048" builtinId="8" hidden="1"/>
    <cellStyle name="Hiperlink" xfId="3050" builtinId="8" hidden="1"/>
    <cellStyle name="Hiperlink" xfId="3052" builtinId="8" hidden="1"/>
    <cellStyle name="Hiperlink" xfId="3054" builtinId="8" hidden="1"/>
    <cellStyle name="Hiperlink" xfId="3056" builtinId="8" hidden="1"/>
    <cellStyle name="Hiperlink" xfId="3058" builtinId="8" hidden="1"/>
    <cellStyle name="Hiperlink" xfId="2866" builtinId="8" hidden="1"/>
    <cellStyle name="Hiperlink" xfId="3061" builtinId="8" hidden="1"/>
    <cellStyle name="Hiperlink" xfId="3063" builtinId="8" hidden="1"/>
    <cellStyle name="Hiperlink" xfId="3065" builtinId="8" hidden="1"/>
    <cellStyle name="Hiperlink" xfId="3067" builtinId="8" hidden="1"/>
    <cellStyle name="Hiperlink" xfId="3069" builtinId="8" hidden="1"/>
    <cellStyle name="Hiperlink" xfId="3071" builtinId="8" hidden="1"/>
    <cellStyle name="Hiperlink" xfId="3073" builtinId="8" hidden="1"/>
    <cellStyle name="Hiperlink" xfId="3075" builtinId="8" hidden="1"/>
    <cellStyle name="Hiperlink" xfId="3077" builtinId="8" hidden="1"/>
    <cellStyle name="Hiperlink" xfId="3079" builtinId="8" hidden="1"/>
    <cellStyle name="Hiperlink" xfId="3081" builtinId="8" hidden="1"/>
    <cellStyle name="Hiperlink" xfId="3083" builtinId="8" hidden="1"/>
    <cellStyle name="Hiperlink" xfId="3085" builtinId="8" hidden="1"/>
    <cellStyle name="Hiperlink" xfId="3087" builtinId="8" hidden="1"/>
    <cellStyle name="Hiperlink" xfId="3089" builtinId="8" hidden="1"/>
    <cellStyle name="Hiperlink" xfId="3091" builtinId="8" hidden="1"/>
    <cellStyle name="Hiperlink" xfId="3093" builtinId="8" hidden="1"/>
    <cellStyle name="Hiperlink" xfId="3095" builtinId="8" hidden="1"/>
    <cellStyle name="Hiperlink" xfId="3097" builtinId="8" hidden="1"/>
    <cellStyle name="Hiperlink" xfId="3099" builtinId="8" hidden="1"/>
    <cellStyle name="Hiperlink" xfId="3101" builtinId="8" hidden="1"/>
    <cellStyle name="Hiperlink" xfId="3103" builtinId="8" hidden="1"/>
    <cellStyle name="Hiperlink" xfId="3105" builtinId="8" hidden="1"/>
    <cellStyle name="Hiperlink" xfId="3107" builtinId="8" hidden="1"/>
    <cellStyle name="Hiperlink" xfId="3109" builtinId="8" hidden="1"/>
    <cellStyle name="Hiperlink" xfId="3111" builtinId="8" hidden="1"/>
    <cellStyle name="Hiperlink" xfId="3113" builtinId="8" hidden="1"/>
    <cellStyle name="Hiperlink" xfId="3115" builtinId="8" hidden="1"/>
    <cellStyle name="Hiperlink" xfId="3117" builtinId="8" hidden="1"/>
    <cellStyle name="Hiperlink" xfId="3119" builtinId="8" hidden="1"/>
    <cellStyle name="Hiperlink" xfId="3121" builtinId="8" hidden="1"/>
    <cellStyle name="Hiperlink" xfId="3123" builtinId="8" hidden="1"/>
    <cellStyle name="Hiperlink" xfId="3125" builtinId="8" hidden="1"/>
    <cellStyle name="Hiperlink" xfId="3127" builtinId="8" hidden="1"/>
    <cellStyle name="Hiperlink" xfId="3129" builtinId="8" hidden="1"/>
    <cellStyle name="Hiperlink" xfId="3131" builtinId="8" hidden="1"/>
    <cellStyle name="Hiperlink" xfId="3133" builtinId="8" hidden="1"/>
    <cellStyle name="Hiperlink" xfId="3135" builtinId="8" hidden="1"/>
    <cellStyle name="Hiperlink" xfId="3137" builtinId="8" hidden="1"/>
    <cellStyle name="Hiperlink" xfId="3139" builtinId="8" hidden="1"/>
    <cellStyle name="Hiperlink" xfId="3141" builtinId="8" hidden="1"/>
    <cellStyle name="Hiperlink" xfId="3143" builtinId="8" hidden="1"/>
    <cellStyle name="Hiperlink" xfId="3145" builtinId="8" hidden="1"/>
    <cellStyle name="Hiperlink" xfId="3147" builtinId="8" hidden="1"/>
    <cellStyle name="Hiperlink" xfId="3149" builtinId="8" hidden="1"/>
    <cellStyle name="Hiperlink" xfId="3151" builtinId="8" hidden="1"/>
    <cellStyle name="Hiperlink" xfId="3153" builtinId="8" hidden="1"/>
    <cellStyle name="Hiperlink" xfId="3155" builtinId="8" hidden="1"/>
    <cellStyle name="Hiperlink" xfId="2963" builtinId="8" hidden="1"/>
    <cellStyle name="Hiperlink" xfId="3157" builtinId="8" hidden="1"/>
    <cellStyle name="Hiperlink" xfId="3159" builtinId="8" hidden="1"/>
    <cellStyle name="Hiperlink" xfId="3161" builtinId="8" hidden="1"/>
    <cellStyle name="Hiperlink" xfId="3163" builtinId="8" hidden="1"/>
    <cellStyle name="Hiperlink" xfId="3165" builtinId="8" hidden="1"/>
    <cellStyle name="Hiperlink" xfId="3167" builtinId="8" hidden="1"/>
    <cellStyle name="Hiperlink" xfId="3169" builtinId="8" hidden="1"/>
    <cellStyle name="Hiperlink" xfId="3171" builtinId="8" hidden="1"/>
    <cellStyle name="Hiperlink" xfId="3173" builtinId="8" hidden="1"/>
    <cellStyle name="Hiperlink" xfId="3175" builtinId="8" hidden="1"/>
    <cellStyle name="Hiperlink" xfId="3177" builtinId="8" hidden="1"/>
    <cellStyle name="Hiperlink" xfId="3179" builtinId="8" hidden="1"/>
    <cellStyle name="Hiperlink" xfId="3181" builtinId="8" hidden="1"/>
    <cellStyle name="Hiperlink" xfId="3183" builtinId="8" hidden="1"/>
    <cellStyle name="Hiperlink" xfId="3185" builtinId="8" hidden="1"/>
    <cellStyle name="Hiperlink" xfId="3187" builtinId="8" hidden="1"/>
    <cellStyle name="Hiperlink" xfId="3189" builtinId="8" hidden="1"/>
    <cellStyle name="Hiperlink" xfId="3191" builtinId="8" hidden="1"/>
    <cellStyle name="Hiperlink" xfId="3193" builtinId="8" hidden="1"/>
    <cellStyle name="Hiperlink" xfId="3195" builtinId="8" hidden="1"/>
    <cellStyle name="Hiperlink" xfId="3197" builtinId="8" hidden="1"/>
    <cellStyle name="Hiperlink" xfId="3199" builtinId="8" hidden="1"/>
    <cellStyle name="Hiperlink" xfId="3201" builtinId="8" hidden="1"/>
    <cellStyle name="Hiperlink" xfId="3203" builtinId="8" hidden="1"/>
    <cellStyle name="Hiperlink" xfId="3205" builtinId="8" hidden="1"/>
    <cellStyle name="Hiperlink" xfId="3207" builtinId="8" hidden="1"/>
    <cellStyle name="Hiperlink" xfId="3209" builtinId="8" hidden="1"/>
    <cellStyle name="Hiperlink" xfId="3211" builtinId="8" hidden="1"/>
    <cellStyle name="Hiperlink" xfId="3213" builtinId="8" hidden="1"/>
    <cellStyle name="Hiperlink" xfId="3215" builtinId="8" hidden="1"/>
    <cellStyle name="Hiperlink" xfId="3217" builtinId="8" hidden="1"/>
    <cellStyle name="Hiperlink" xfId="3219" builtinId="8" hidden="1"/>
    <cellStyle name="Hiperlink" xfId="3221" builtinId="8" hidden="1"/>
    <cellStyle name="Hiperlink" xfId="3223" builtinId="8" hidden="1"/>
    <cellStyle name="Hiperlink" xfId="3225" builtinId="8" hidden="1"/>
    <cellStyle name="Hiperlink" xfId="3227" builtinId="8" hidden="1"/>
    <cellStyle name="Hiperlink" xfId="3229" builtinId="8" hidden="1"/>
    <cellStyle name="Hiperlink" xfId="3231" builtinId="8" hidden="1"/>
    <cellStyle name="Hiperlink" xfId="3233" builtinId="8" hidden="1"/>
    <cellStyle name="Hiperlink" xfId="3235" builtinId="8" hidden="1"/>
    <cellStyle name="Hiperlink" xfId="3237" builtinId="8" hidden="1"/>
    <cellStyle name="Hiperlink" xfId="3239" builtinId="8" hidden="1"/>
    <cellStyle name="Hiperlink" xfId="3241" builtinId="8" hidden="1"/>
    <cellStyle name="Hiperlink" xfId="3243" builtinId="8" hidden="1"/>
    <cellStyle name="Hiperlink" xfId="3245" builtinId="8" hidden="1"/>
    <cellStyle name="Hiperlink" xfId="3247" builtinId="8" hidden="1"/>
    <cellStyle name="Hiperlink" xfId="3249" builtinId="8" hidden="1"/>
    <cellStyle name="Hiperlink" xfId="3251" builtinId="8" hidden="1"/>
    <cellStyle name="Hiperlink" xfId="3257" builtinId="8" hidden="1"/>
    <cellStyle name="Hiperlink" xfId="3259" builtinId="8" hidden="1"/>
    <cellStyle name="Hiperlink" xfId="3261" builtinId="8" hidden="1"/>
    <cellStyle name="Hiperlink" xfId="3263" builtinId="8" hidden="1"/>
    <cellStyle name="Hiperlink" xfId="3265" builtinId="8" hidden="1"/>
    <cellStyle name="Hiperlink" xfId="3267" builtinId="8" hidden="1"/>
    <cellStyle name="Hiperlink" xfId="3269" builtinId="8" hidden="1"/>
    <cellStyle name="Hiperlink" xfId="3271" builtinId="8" hidden="1"/>
    <cellStyle name="Hiperlink" xfId="3273" builtinId="8" hidden="1"/>
    <cellStyle name="Hiperlink" xfId="3275" builtinId="8" hidden="1"/>
    <cellStyle name="Hiperlink" xfId="3277" builtinId="8" hidden="1"/>
    <cellStyle name="Hiperlink" xfId="3279" builtinId="8" hidden="1"/>
    <cellStyle name="Hiperlink" xfId="3281" builtinId="8" hidden="1"/>
    <cellStyle name="Hiperlink" xfId="3283" builtinId="8" hidden="1"/>
    <cellStyle name="Hiperlink" xfId="3285" builtinId="8" hidden="1"/>
    <cellStyle name="Hiperlink" xfId="3287" builtinId="8" hidden="1"/>
    <cellStyle name="Hiperlink" xfId="3289" builtinId="8" hidden="1"/>
    <cellStyle name="Hiperlink" xfId="3291" builtinId="8" hidden="1"/>
    <cellStyle name="Hiperlink" xfId="3293" builtinId="8" hidden="1"/>
    <cellStyle name="Hiperlink" xfId="3295" builtinId="8" hidden="1"/>
    <cellStyle name="Hiperlink" xfId="3297" builtinId="8" hidden="1"/>
    <cellStyle name="Hiperlink" xfId="3299" builtinId="8" hidden="1"/>
    <cellStyle name="Hiperlink" xfId="3301" builtinId="8" hidden="1"/>
    <cellStyle name="Hiperlink" xfId="3303" builtinId="8" hidden="1"/>
    <cellStyle name="Hiperlink" xfId="3305" builtinId="8" hidden="1"/>
    <cellStyle name="Hiperlink" xfId="3307" builtinId="8" hidden="1"/>
    <cellStyle name="Hiperlink" xfId="3309" builtinId="8" hidden="1"/>
    <cellStyle name="Hiperlink" xfId="3311" builtinId="8" hidden="1"/>
    <cellStyle name="Hiperlink" xfId="3313" builtinId="8" hidden="1"/>
    <cellStyle name="Hiperlink" xfId="3315" builtinId="8" hidden="1"/>
    <cellStyle name="Hiperlink" xfId="3317" builtinId="8" hidden="1"/>
    <cellStyle name="Hiperlink" xfId="3319" builtinId="8" hidden="1"/>
    <cellStyle name="Hiperlink" xfId="3321" builtinId="8" hidden="1"/>
    <cellStyle name="Hiperlink" xfId="3323" builtinId="8" hidden="1"/>
    <cellStyle name="Hiperlink" xfId="3325" builtinId="8" hidden="1"/>
    <cellStyle name="Hiperlink" xfId="3327" builtinId="8" hidden="1"/>
    <cellStyle name="Hiperlink" xfId="3329" builtinId="8" hidden="1"/>
    <cellStyle name="Hiperlink" xfId="3331" builtinId="8" hidden="1"/>
    <cellStyle name="Hiperlink" xfId="3333" builtinId="8" hidden="1"/>
    <cellStyle name="Hiperlink" xfId="3335" builtinId="8" hidden="1"/>
    <cellStyle name="Hiperlink" xfId="3337" builtinId="8" hidden="1"/>
    <cellStyle name="Hiperlink" xfId="3339" builtinId="8" hidden="1"/>
    <cellStyle name="Hiperlink" xfId="3341" builtinId="8" hidden="1"/>
    <cellStyle name="Hiperlink" xfId="3343" builtinId="8" hidden="1"/>
    <cellStyle name="Hiperlink" xfId="3345" builtinId="8" hidden="1"/>
    <cellStyle name="Hiperlink" xfId="3347" builtinId="8" hidden="1"/>
    <cellStyle name="Hiperlink" xfId="3349" builtinId="8" hidden="1"/>
    <cellStyle name="Hiperlink" xfId="3351" builtinId="8" hidden="1"/>
    <cellStyle name="Hiperlink" xfId="3353" builtinId="8" hidden="1"/>
    <cellStyle name="Hiperlink" xfId="3254" builtinId="8" hidden="1"/>
    <cellStyle name="Hiperlink" xfId="3357" builtinId="8" hidden="1"/>
    <cellStyle name="Hiperlink" xfId="3359" builtinId="8" hidden="1"/>
    <cellStyle name="Hiperlink" xfId="3361" builtinId="8" hidden="1"/>
    <cellStyle name="Hiperlink" xfId="3363" builtinId="8" hidden="1"/>
    <cellStyle name="Hiperlink" xfId="3365" builtinId="8" hidden="1"/>
    <cellStyle name="Hiperlink" xfId="3367" builtinId="8" hidden="1"/>
    <cellStyle name="Hiperlink" xfId="3369" builtinId="8" hidden="1"/>
    <cellStyle name="Hiperlink" xfId="3371" builtinId="8" hidden="1"/>
    <cellStyle name="Hiperlink" xfId="3373" builtinId="8" hidden="1"/>
    <cellStyle name="Hiperlink" xfId="3375" builtinId="8" hidden="1"/>
    <cellStyle name="Hiperlink" xfId="3377" builtinId="8" hidden="1"/>
    <cellStyle name="Hiperlink" xfId="3379" builtinId="8" hidden="1"/>
    <cellStyle name="Hiperlink" xfId="3381" builtinId="8" hidden="1"/>
    <cellStyle name="Hiperlink" xfId="3383" builtinId="8" hidden="1"/>
    <cellStyle name="Hiperlink" xfId="3385" builtinId="8" hidden="1"/>
    <cellStyle name="Hiperlink" xfId="3387" builtinId="8" hidden="1"/>
    <cellStyle name="Hiperlink" xfId="3389" builtinId="8" hidden="1"/>
    <cellStyle name="Hiperlink" xfId="3391" builtinId="8" hidden="1"/>
    <cellStyle name="Hiperlink" xfId="3393" builtinId="8" hidden="1"/>
    <cellStyle name="Hiperlink" xfId="3395" builtinId="8" hidden="1"/>
    <cellStyle name="Hiperlink" xfId="3397" builtinId="8" hidden="1"/>
    <cellStyle name="Hiperlink" xfId="3399" builtinId="8" hidden="1"/>
    <cellStyle name="Hiperlink" xfId="3401" builtinId="8" hidden="1"/>
    <cellStyle name="Hiperlink" xfId="3403" builtinId="8" hidden="1"/>
    <cellStyle name="Hiperlink" xfId="3405" builtinId="8" hidden="1"/>
    <cellStyle name="Hiperlink" xfId="3407" builtinId="8" hidden="1"/>
    <cellStyle name="Hiperlink" xfId="3409" builtinId="8" hidden="1"/>
    <cellStyle name="Hiperlink" xfId="3411" builtinId="8" hidden="1"/>
    <cellStyle name="Hiperlink" xfId="3413" builtinId="8" hidden="1"/>
    <cellStyle name="Hiperlink" xfId="3415" builtinId="8" hidden="1"/>
    <cellStyle name="Hiperlink" xfId="3417" builtinId="8" hidden="1"/>
    <cellStyle name="Hiperlink" xfId="3419" builtinId="8" hidden="1"/>
    <cellStyle name="Hiperlink" xfId="3421" builtinId="8" hidden="1"/>
    <cellStyle name="Hiperlink" xfId="3423" builtinId="8" hidden="1"/>
    <cellStyle name="Hiperlink" xfId="3425" builtinId="8" hidden="1"/>
    <cellStyle name="Hiperlink" xfId="3427" builtinId="8" hidden="1"/>
    <cellStyle name="Hiperlink" xfId="3429" builtinId="8" hidden="1"/>
    <cellStyle name="Hiperlink" xfId="3431" builtinId="8" hidden="1"/>
    <cellStyle name="Hiperlink" xfId="3433" builtinId="8" hidden="1"/>
    <cellStyle name="Hiperlink" xfId="3435" builtinId="8" hidden="1"/>
    <cellStyle name="Hiperlink" xfId="3437" builtinId="8" hidden="1"/>
    <cellStyle name="Hiperlink" xfId="3439" builtinId="8" hidden="1"/>
    <cellStyle name="Hiperlink" xfId="3441" builtinId="8" hidden="1"/>
    <cellStyle name="Hiperlink" xfId="3443" builtinId="8" hidden="1"/>
    <cellStyle name="Hiperlink" xfId="3445" builtinId="8" hidden="1"/>
    <cellStyle name="Hiperlink" xfId="3447" builtinId="8" hidden="1"/>
    <cellStyle name="Hiperlink" xfId="3449" builtinId="8" hidden="1"/>
    <cellStyle name="Hiperlink" xfId="3451" builtinId="8" hidden="1"/>
    <cellStyle name="Hiperlink" xfId="2768" builtinId="8" hidden="1"/>
    <cellStyle name="Hiperlink" xfId="3454" builtinId="8" hidden="1"/>
    <cellStyle name="Hiperlink" xfId="3456" builtinId="8" hidden="1"/>
    <cellStyle name="Hiperlink" xfId="3458" builtinId="8" hidden="1"/>
    <cellStyle name="Hiperlink" xfId="3460" builtinId="8" hidden="1"/>
    <cellStyle name="Hiperlink" xfId="3462" builtinId="8" hidden="1"/>
    <cellStyle name="Hiperlink" xfId="3464" builtinId="8" hidden="1"/>
    <cellStyle name="Hiperlink" xfId="3466" builtinId="8" hidden="1"/>
    <cellStyle name="Hiperlink" xfId="3468" builtinId="8" hidden="1"/>
    <cellStyle name="Hiperlink" xfId="3470" builtinId="8" hidden="1"/>
    <cellStyle name="Hiperlink" xfId="3472" builtinId="8" hidden="1"/>
    <cellStyle name="Hiperlink" xfId="3474" builtinId="8" hidden="1"/>
    <cellStyle name="Hiperlink" xfId="3476" builtinId="8" hidden="1"/>
    <cellStyle name="Hiperlink" xfId="3478" builtinId="8" hidden="1"/>
    <cellStyle name="Hiperlink" xfId="3480" builtinId="8" hidden="1"/>
    <cellStyle name="Hiperlink" xfId="3482" builtinId="8" hidden="1"/>
    <cellStyle name="Hiperlink" xfId="3484" builtinId="8" hidden="1"/>
    <cellStyle name="Hiperlink" xfId="3486" builtinId="8" hidden="1"/>
    <cellStyle name="Hiperlink" xfId="3488" builtinId="8" hidden="1"/>
    <cellStyle name="Hiperlink" xfId="3490" builtinId="8" hidden="1"/>
    <cellStyle name="Hiperlink" xfId="3492" builtinId="8" hidden="1"/>
    <cellStyle name="Hiperlink" xfId="3494" builtinId="8" hidden="1"/>
    <cellStyle name="Hiperlink" xfId="3496" builtinId="8" hidden="1"/>
    <cellStyle name="Hiperlink" xfId="3498" builtinId="8" hidden="1"/>
    <cellStyle name="Hiperlink" xfId="3500" builtinId="8" hidden="1"/>
    <cellStyle name="Hiperlink" xfId="3502" builtinId="8" hidden="1"/>
    <cellStyle name="Hiperlink" xfId="3504" builtinId="8" hidden="1"/>
    <cellStyle name="Hiperlink" xfId="3506" builtinId="8" hidden="1"/>
    <cellStyle name="Hiperlink" xfId="3508" builtinId="8" hidden="1"/>
    <cellStyle name="Hiperlink" xfId="3510" builtinId="8" hidden="1"/>
    <cellStyle name="Hiperlink" xfId="3512" builtinId="8" hidden="1"/>
    <cellStyle name="Hiperlink" xfId="3514" builtinId="8" hidden="1"/>
    <cellStyle name="Hiperlink" xfId="3516" builtinId="8" hidden="1"/>
    <cellStyle name="Hiperlink" xfId="3518" builtinId="8" hidden="1"/>
    <cellStyle name="Hiperlink" xfId="3520" builtinId="8" hidden="1"/>
    <cellStyle name="Hiperlink" xfId="3522" builtinId="8" hidden="1"/>
    <cellStyle name="Hiperlink" xfId="3524" builtinId="8" hidden="1"/>
    <cellStyle name="Hiperlink" xfId="3526" builtinId="8" hidden="1"/>
    <cellStyle name="Hiperlink" xfId="3528" builtinId="8" hidden="1"/>
    <cellStyle name="Hiperlink" xfId="3530" builtinId="8" hidden="1"/>
    <cellStyle name="Hiperlink" xfId="3532" builtinId="8" hidden="1"/>
    <cellStyle name="Hiperlink" xfId="3534" builtinId="8" hidden="1"/>
    <cellStyle name="Hiperlink" xfId="3536" builtinId="8" hidden="1"/>
    <cellStyle name="Hiperlink" xfId="3538" builtinId="8" hidden="1"/>
    <cellStyle name="Hiperlink" xfId="3540" builtinId="8" hidden="1"/>
    <cellStyle name="Hiperlink" xfId="3542" builtinId="8" hidden="1"/>
    <cellStyle name="Hiperlink" xfId="3544" builtinId="8" hidden="1"/>
    <cellStyle name="Hiperlink" xfId="3546" builtinId="8" hidden="1"/>
    <cellStyle name="Hiperlink" xfId="3548" builtinId="8" hidden="1"/>
    <cellStyle name="Hiperlink" xfId="3553" builtinId="8" hidden="1"/>
    <cellStyle name="Hiperlink" xfId="3555" builtinId="8" hidden="1"/>
    <cellStyle name="Hiperlink" xfId="3557" builtinId="8" hidden="1"/>
    <cellStyle name="Hiperlink" xfId="3559" builtinId="8" hidden="1"/>
    <cellStyle name="Hiperlink" xfId="3561" builtinId="8" hidden="1"/>
    <cellStyle name="Hiperlink" xfId="3563" builtinId="8" hidden="1"/>
    <cellStyle name="Hiperlink" xfId="3565" builtinId="8" hidden="1"/>
    <cellStyle name="Hiperlink" xfId="3567" builtinId="8" hidden="1"/>
    <cellStyle name="Hiperlink" xfId="3569" builtinId="8" hidden="1"/>
    <cellStyle name="Hiperlink" xfId="3571" builtinId="8" hidden="1"/>
    <cellStyle name="Hiperlink" xfId="3573" builtinId="8" hidden="1"/>
    <cellStyle name="Hiperlink" xfId="3575" builtinId="8" hidden="1"/>
    <cellStyle name="Hiperlink" xfId="3577" builtinId="8" hidden="1"/>
    <cellStyle name="Hiperlink" xfId="3579" builtinId="8" hidden="1"/>
    <cellStyle name="Hiperlink" xfId="3581" builtinId="8" hidden="1"/>
    <cellStyle name="Hiperlink" xfId="3583" builtinId="8" hidden="1"/>
    <cellStyle name="Hiperlink" xfId="3585" builtinId="8" hidden="1"/>
    <cellStyle name="Hiperlink" xfId="3587" builtinId="8" hidden="1"/>
    <cellStyle name="Hiperlink" xfId="3589" builtinId="8" hidden="1"/>
    <cellStyle name="Hiperlink" xfId="3591" builtinId="8" hidden="1"/>
    <cellStyle name="Hiperlink" xfId="3593" builtinId="8" hidden="1"/>
    <cellStyle name="Hiperlink" xfId="3595" builtinId="8" hidden="1"/>
    <cellStyle name="Hiperlink" xfId="3597" builtinId="8" hidden="1"/>
    <cellStyle name="Hiperlink" xfId="3599" builtinId="8" hidden="1"/>
    <cellStyle name="Hiperlink" xfId="3601" builtinId="8" hidden="1"/>
    <cellStyle name="Hiperlink" xfId="3603" builtinId="8" hidden="1"/>
    <cellStyle name="Hiperlink" xfId="3605" builtinId="8" hidden="1"/>
    <cellStyle name="Hiperlink" xfId="3607" builtinId="8" hidden="1"/>
    <cellStyle name="Hiperlink" xfId="3609" builtinId="8" hidden="1"/>
    <cellStyle name="Hiperlink" xfId="3611" builtinId="8" hidden="1"/>
    <cellStyle name="Hiperlink" xfId="3613" builtinId="8" hidden="1"/>
    <cellStyle name="Hiperlink" xfId="3615" builtinId="8" hidden="1"/>
    <cellStyle name="Hiperlink" xfId="3617" builtinId="8" hidden="1"/>
    <cellStyle name="Hiperlink" xfId="3619" builtinId="8" hidden="1"/>
    <cellStyle name="Hiperlink" xfId="3621" builtinId="8" hidden="1"/>
    <cellStyle name="Hiperlink" xfId="3623" builtinId="8" hidden="1"/>
    <cellStyle name="Hiperlink" xfId="3625" builtinId="8" hidden="1"/>
    <cellStyle name="Hiperlink" xfId="3627" builtinId="8" hidden="1"/>
    <cellStyle name="Hiperlink" xfId="3629" builtinId="8" hidden="1"/>
    <cellStyle name="Hiperlink" xfId="3631" builtinId="8" hidden="1"/>
    <cellStyle name="Hiperlink" xfId="3633" builtinId="8" hidden="1"/>
    <cellStyle name="Hiperlink" xfId="3635" builtinId="8" hidden="1"/>
    <cellStyle name="Hiperlink" xfId="3637" builtinId="8" hidden="1"/>
    <cellStyle name="Hiperlink" xfId="3639" builtinId="8" hidden="1"/>
    <cellStyle name="Hiperlink" xfId="3641" builtinId="8" hidden="1"/>
    <cellStyle name="Hiperlink" xfId="3643" builtinId="8" hidden="1"/>
    <cellStyle name="Hiperlink" xfId="3645" builtinId="8" hidden="1"/>
    <cellStyle name="Hiperlink" xfId="3647" builtinId="8" hidden="1"/>
    <cellStyle name="Hiperlink" xfId="3649" builtinId="8" hidden="1"/>
    <cellStyle name="Hiperlink" xfId="3356" builtinId="8" hidden="1"/>
    <cellStyle name="Hiperlink" xfId="3653" builtinId="8" hidden="1"/>
    <cellStyle name="Hiperlink" xfId="3655" builtinId="8" hidden="1"/>
    <cellStyle name="Hiperlink" xfId="3657" builtinId="8" hidden="1"/>
    <cellStyle name="Hiperlink" xfId="3659" builtinId="8" hidden="1"/>
    <cellStyle name="Hiperlink" xfId="3661" builtinId="8" hidden="1"/>
    <cellStyle name="Hiperlink" xfId="3663" builtinId="8" hidden="1"/>
    <cellStyle name="Hiperlink" xfId="3665" builtinId="8" hidden="1"/>
    <cellStyle name="Hiperlink" xfId="3667" builtinId="8" hidden="1"/>
    <cellStyle name="Hiperlink" xfId="3669" builtinId="8" hidden="1"/>
    <cellStyle name="Hiperlink" xfId="3671" builtinId="8" hidden="1"/>
    <cellStyle name="Hiperlink" xfId="3673" builtinId="8" hidden="1"/>
    <cellStyle name="Hiperlink" xfId="3675" builtinId="8" hidden="1"/>
    <cellStyle name="Hiperlink" xfId="3677" builtinId="8" hidden="1"/>
    <cellStyle name="Hiperlink" xfId="3679" builtinId="8" hidden="1"/>
    <cellStyle name="Hiperlink" xfId="3681" builtinId="8" hidden="1"/>
    <cellStyle name="Hiperlink" xfId="3683" builtinId="8" hidden="1"/>
    <cellStyle name="Hiperlink" xfId="3685" builtinId="8" hidden="1"/>
    <cellStyle name="Hiperlink" xfId="3687" builtinId="8" hidden="1"/>
    <cellStyle name="Hiperlink" xfId="3689" builtinId="8" hidden="1"/>
    <cellStyle name="Hiperlink" xfId="3691" builtinId="8" hidden="1"/>
    <cellStyle name="Hiperlink" xfId="3693" builtinId="8" hidden="1"/>
    <cellStyle name="Hiperlink" xfId="3695" builtinId="8" hidden="1"/>
    <cellStyle name="Hiperlink" xfId="3697" builtinId="8" hidden="1"/>
    <cellStyle name="Hiperlink" xfId="3699" builtinId="8" hidden="1"/>
    <cellStyle name="Hiperlink" xfId="3701" builtinId="8" hidden="1"/>
    <cellStyle name="Hiperlink" xfId="3703" builtinId="8" hidden="1"/>
    <cellStyle name="Hiperlink" xfId="3705" builtinId="8" hidden="1"/>
    <cellStyle name="Hiperlink" xfId="3707" builtinId="8" hidden="1"/>
    <cellStyle name="Hiperlink" xfId="3709" builtinId="8" hidden="1"/>
    <cellStyle name="Hiperlink" xfId="3711" builtinId="8" hidden="1"/>
    <cellStyle name="Hiperlink" xfId="3713" builtinId="8" hidden="1"/>
    <cellStyle name="Hiperlink" xfId="3715" builtinId="8" hidden="1"/>
    <cellStyle name="Hiperlink" xfId="3717" builtinId="8" hidden="1"/>
    <cellStyle name="Hiperlink" xfId="3719" builtinId="8" hidden="1"/>
    <cellStyle name="Hiperlink" xfId="3721" builtinId="8" hidden="1"/>
    <cellStyle name="Hiperlink" xfId="3723" builtinId="8" hidden="1"/>
    <cellStyle name="Hiperlink" xfId="3725" builtinId="8" hidden="1"/>
    <cellStyle name="Hiperlink" xfId="3727" builtinId="8" hidden="1"/>
    <cellStyle name="Hiperlink" xfId="3729" builtinId="8" hidden="1"/>
    <cellStyle name="Hiperlink" xfId="3731" builtinId="8" hidden="1"/>
    <cellStyle name="Hiperlink" xfId="3733" builtinId="8" hidden="1"/>
    <cellStyle name="Hiperlink" xfId="3735" builtinId="8" hidden="1"/>
    <cellStyle name="Hiperlink" xfId="3737" builtinId="8" hidden="1"/>
    <cellStyle name="Hiperlink" xfId="3739" builtinId="8" hidden="1"/>
    <cellStyle name="Hiperlink" xfId="3741" builtinId="8" hidden="1"/>
    <cellStyle name="Hiperlink" xfId="3743" builtinId="8" hidden="1"/>
    <cellStyle name="Hiperlink" xfId="3745" builtinId="8" hidden="1"/>
    <cellStyle name="Hiperlink" xfId="3747" builtinId="8" hidden="1"/>
    <cellStyle name="Hiperlink" xfId="3355" builtinId="8" hidden="1"/>
    <cellStyle name="Hiperlink" xfId="3751" builtinId="8" hidden="1"/>
    <cellStyle name="Hiperlink" xfId="3753" builtinId="8" hidden="1"/>
    <cellStyle name="Hiperlink" xfId="3755" builtinId="8" hidden="1"/>
    <cellStyle name="Hiperlink" xfId="3757" builtinId="8" hidden="1"/>
    <cellStyle name="Hiperlink" xfId="3759" builtinId="8" hidden="1"/>
    <cellStyle name="Hiperlink" xfId="3761" builtinId="8" hidden="1"/>
    <cellStyle name="Hiperlink" xfId="3763" builtinId="8" hidden="1"/>
    <cellStyle name="Hiperlink" xfId="3765" builtinId="8" hidden="1"/>
    <cellStyle name="Hiperlink" xfId="3767" builtinId="8" hidden="1"/>
    <cellStyle name="Hiperlink" xfId="3769" builtinId="8" hidden="1"/>
    <cellStyle name="Hiperlink" xfId="3771" builtinId="8" hidden="1"/>
    <cellStyle name="Hiperlink" xfId="3773" builtinId="8" hidden="1"/>
    <cellStyle name="Hiperlink" xfId="3775" builtinId="8" hidden="1"/>
    <cellStyle name="Hiperlink" xfId="3777" builtinId="8" hidden="1"/>
    <cellStyle name="Hiperlink" xfId="3779" builtinId="8" hidden="1"/>
    <cellStyle name="Hiperlink" xfId="3781" builtinId="8" hidden="1"/>
    <cellStyle name="Hiperlink" xfId="3783" builtinId="8" hidden="1"/>
    <cellStyle name="Hiperlink" xfId="3785" builtinId="8" hidden="1"/>
    <cellStyle name="Hiperlink" xfId="3787" builtinId="8" hidden="1"/>
    <cellStyle name="Hiperlink" xfId="3789" builtinId="8" hidden="1"/>
    <cellStyle name="Hiperlink" xfId="3791" builtinId="8" hidden="1"/>
    <cellStyle name="Hiperlink" xfId="3793" builtinId="8" hidden="1"/>
    <cellStyle name="Hiperlink" xfId="3795" builtinId="8" hidden="1"/>
    <cellStyle name="Hiperlink" xfId="3797" builtinId="8" hidden="1"/>
    <cellStyle name="Hiperlink" xfId="3799" builtinId="8" hidden="1"/>
    <cellStyle name="Hiperlink" xfId="3801" builtinId="8" hidden="1"/>
    <cellStyle name="Hiperlink" xfId="3803" builtinId="8" hidden="1"/>
    <cellStyle name="Hiperlink" xfId="3805" builtinId="8" hidden="1"/>
    <cellStyle name="Hiperlink" xfId="3807" builtinId="8" hidden="1"/>
    <cellStyle name="Hiperlink" xfId="3809" builtinId="8" hidden="1"/>
    <cellStyle name="Hiperlink" xfId="3811" builtinId="8" hidden="1"/>
    <cellStyle name="Hiperlink" xfId="3813" builtinId="8" hidden="1"/>
    <cellStyle name="Hiperlink" xfId="3815" builtinId="8" hidden="1"/>
    <cellStyle name="Hiperlink" xfId="3817" builtinId="8" hidden="1"/>
    <cellStyle name="Hiperlink" xfId="3819" builtinId="8" hidden="1"/>
    <cellStyle name="Hiperlink" xfId="3821" builtinId="8" hidden="1"/>
    <cellStyle name="Hiperlink" xfId="3823" builtinId="8" hidden="1"/>
    <cellStyle name="Hiperlink" xfId="3825" builtinId="8" hidden="1"/>
    <cellStyle name="Hiperlink" xfId="3827" builtinId="8" hidden="1"/>
    <cellStyle name="Hiperlink" xfId="3829" builtinId="8" hidden="1"/>
    <cellStyle name="Hiperlink" xfId="3831" builtinId="8" hidden="1"/>
    <cellStyle name="Hiperlink" xfId="3833" builtinId="8" hidden="1"/>
    <cellStyle name="Hiperlink" xfId="3835" builtinId="8" hidden="1"/>
    <cellStyle name="Hiperlink" xfId="3837" builtinId="8" hidden="1"/>
    <cellStyle name="Hiperlink" xfId="3839" builtinId="8" hidden="1"/>
    <cellStyle name="Hiperlink" xfId="3841" builtinId="8" hidden="1"/>
    <cellStyle name="Hiperlink" xfId="3843" builtinId="8" hidden="1"/>
    <cellStyle name="Hiperlink" xfId="3845" builtinId="8" hidden="1"/>
    <cellStyle name="Hiperlink" xfId="3652" builtinId="8" hidden="1"/>
    <cellStyle name="Hiperlink" xfId="3849" builtinId="8" hidden="1"/>
    <cellStyle name="Hiperlink" xfId="3851" builtinId="8" hidden="1"/>
    <cellStyle name="Hiperlink" xfId="3853" builtinId="8" hidden="1"/>
    <cellStyle name="Hiperlink" xfId="3855" builtinId="8" hidden="1"/>
    <cellStyle name="Hiperlink" xfId="3857" builtinId="8" hidden="1"/>
    <cellStyle name="Hiperlink" xfId="3859" builtinId="8" hidden="1"/>
    <cellStyle name="Hiperlink" xfId="3861" builtinId="8" hidden="1"/>
    <cellStyle name="Hiperlink" xfId="3863" builtinId="8" hidden="1"/>
    <cellStyle name="Hiperlink" xfId="3865" builtinId="8" hidden="1"/>
    <cellStyle name="Hiperlink" xfId="3867" builtinId="8" hidden="1"/>
    <cellStyle name="Hiperlink" xfId="3869" builtinId="8" hidden="1"/>
    <cellStyle name="Hiperlink" xfId="3871" builtinId="8" hidden="1"/>
    <cellStyle name="Hiperlink" xfId="3873" builtinId="8" hidden="1"/>
    <cellStyle name="Hiperlink" xfId="3875" builtinId="8" hidden="1"/>
    <cellStyle name="Hiperlink" xfId="3877" builtinId="8" hidden="1"/>
    <cellStyle name="Hiperlink" xfId="3879" builtinId="8" hidden="1"/>
    <cellStyle name="Hiperlink" xfId="3881" builtinId="8" hidden="1"/>
    <cellStyle name="Hiperlink" xfId="3883" builtinId="8" hidden="1"/>
    <cellStyle name="Hiperlink" xfId="3885" builtinId="8" hidden="1"/>
    <cellStyle name="Hiperlink" xfId="3887" builtinId="8" hidden="1"/>
    <cellStyle name="Hiperlink" xfId="3889" builtinId="8" hidden="1"/>
    <cellStyle name="Hiperlink" xfId="3891" builtinId="8" hidden="1"/>
    <cellStyle name="Hiperlink" xfId="3893" builtinId="8" hidden="1"/>
    <cellStyle name="Hiperlink" xfId="3895" builtinId="8" hidden="1"/>
    <cellStyle name="Hiperlink" xfId="3897" builtinId="8" hidden="1"/>
    <cellStyle name="Hiperlink" xfId="3899" builtinId="8" hidden="1"/>
    <cellStyle name="Hiperlink" xfId="3901" builtinId="8" hidden="1"/>
    <cellStyle name="Hiperlink" xfId="3903" builtinId="8" hidden="1"/>
    <cellStyle name="Hiperlink" xfId="3905" builtinId="8" hidden="1"/>
    <cellStyle name="Hiperlink" xfId="3907" builtinId="8" hidden="1"/>
    <cellStyle name="Hiperlink" xfId="3909" builtinId="8" hidden="1"/>
    <cellStyle name="Hiperlink" xfId="3911" builtinId="8" hidden="1"/>
    <cellStyle name="Hiperlink" xfId="3913" builtinId="8" hidden="1"/>
    <cellStyle name="Hiperlink" xfId="3915" builtinId="8" hidden="1"/>
    <cellStyle name="Hiperlink" xfId="3917" builtinId="8" hidden="1"/>
    <cellStyle name="Hiperlink" xfId="3919" builtinId="8" hidden="1"/>
    <cellStyle name="Hiperlink" xfId="3921" builtinId="8" hidden="1"/>
    <cellStyle name="Hiperlink" xfId="3923" builtinId="8" hidden="1"/>
    <cellStyle name="Hiperlink" xfId="3925" builtinId="8" hidden="1"/>
    <cellStyle name="Hiperlink" xfId="3927" builtinId="8" hidden="1"/>
    <cellStyle name="Hiperlink" xfId="3929" builtinId="8" hidden="1"/>
    <cellStyle name="Hiperlink" xfId="3931" builtinId="8" hidden="1"/>
    <cellStyle name="Hiperlink" xfId="3933" builtinId="8" hidden="1"/>
    <cellStyle name="Hiperlink" xfId="3935" builtinId="8" hidden="1"/>
    <cellStyle name="Hiperlink" xfId="3937" builtinId="8" hidden="1"/>
    <cellStyle name="Hiperlink" xfId="3939" builtinId="8" hidden="1"/>
    <cellStyle name="Hiperlink" xfId="3941" builtinId="8" hidden="1"/>
    <cellStyle name="Hiperlink" xfId="3943" builtinId="8" hidden="1"/>
    <cellStyle name="Hiperlink" xfId="3750" builtinId="8" hidden="1"/>
    <cellStyle name="Hiperlink" xfId="3946" builtinId="8" hidden="1"/>
    <cellStyle name="Hiperlink" xfId="3948" builtinId="8" hidden="1"/>
    <cellStyle name="Hiperlink" xfId="3950" builtinId="8" hidden="1"/>
    <cellStyle name="Hiperlink" xfId="3952" builtinId="8" hidden="1"/>
    <cellStyle name="Hiperlink" xfId="3954" builtinId="8" hidden="1"/>
    <cellStyle name="Hiperlink" xfId="3956" builtinId="8" hidden="1"/>
    <cellStyle name="Hiperlink" xfId="3958" builtinId="8" hidden="1"/>
    <cellStyle name="Hiperlink" xfId="3960" builtinId="8" hidden="1"/>
    <cellStyle name="Hiperlink" xfId="3962" builtinId="8" hidden="1"/>
    <cellStyle name="Hiperlink" xfId="3964" builtinId="8" hidden="1"/>
    <cellStyle name="Hiperlink" xfId="3966" builtinId="8" hidden="1"/>
    <cellStyle name="Hiperlink" xfId="3968" builtinId="8" hidden="1"/>
    <cellStyle name="Hiperlink" xfId="3970" builtinId="8" hidden="1"/>
    <cellStyle name="Hiperlink" xfId="3972" builtinId="8" hidden="1"/>
    <cellStyle name="Hiperlink" xfId="3974" builtinId="8" hidden="1"/>
    <cellStyle name="Hiperlink" xfId="3976" builtinId="8" hidden="1"/>
    <cellStyle name="Hiperlink" xfId="3978" builtinId="8" hidden="1"/>
    <cellStyle name="Hiperlink" xfId="3980" builtinId="8" hidden="1"/>
    <cellStyle name="Hiperlink" xfId="3982" builtinId="8" hidden="1"/>
    <cellStyle name="Hiperlink" xfId="3984" builtinId="8" hidden="1"/>
    <cellStyle name="Hiperlink" xfId="3986" builtinId="8" hidden="1"/>
    <cellStyle name="Hiperlink" xfId="3988" builtinId="8" hidden="1"/>
    <cellStyle name="Hiperlink" xfId="3990" builtinId="8" hidden="1"/>
    <cellStyle name="Hiperlink" xfId="3992" builtinId="8" hidden="1"/>
    <cellStyle name="Hiperlink" xfId="3994" builtinId="8" hidden="1"/>
    <cellStyle name="Hiperlink" xfId="3996" builtinId="8" hidden="1"/>
    <cellStyle name="Hiperlink" xfId="3998" builtinId="8" hidden="1"/>
    <cellStyle name="Hiperlink" xfId="4000" builtinId="8" hidden="1"/>
    <cellStyle name="Hiperlink" xfId="4002" builtinId="8" hidden="1"/>
    <cellStyle name="Hiperlink" xfId="4004" builtinId="8" hidden="1"/>
    <cellStyle name="Hiperlink" xfId="4006" builtinId="8" hidden="1"/>
    <cellStyle name="Hiperlink" xfId="4008" builtinId="8" hidden="1"/>
    <cellStyle name="Hiperlink" xfId="4010" builtinId="8" hidden="1"/>
    <cellStyle name="Hiperlink" xfId="4012" builtinId="8" hidden="1"/>
    <cellStyle name="Hiperlink" xfId="4014" builtinId="8" hidden="1"/>
    <cellStyle name="Hiperlink" xfId="4016" builtinId="8" hidden="1"/>
    <cellStyle name="Hiperlink" xfId="4018" builtinId="8" hidden="1"/>
    <cellStyle name="Hiperlink" xfId="4020" builtinId="8" hidden="1"/>
    <cellStyle name="Hiperlink" xfId="4022" builtinId="8" hidden="1"/>
    <cellStyle name="Hiperlink" xfId="4024" builtinId="8" hidden="1"/>
    <cellStyle name="Hiperlink" xfId="4026" builtinId="8" hidden="1"/>
    <cellStyle name="Hiperlink" xfId="4028" builtinId="8" hidden="1"/>
    <cellStyle name="Hiperlink" xfId="4030" builtinId="8" hidden="1"/>
    <cellStyle name="Hiperlink" xfId="4032" builtinId="8" hidden="1"/>
    <cellStyle name="Hiperlink" xfId="4034" builtinId="8" hidden="1"/>
    <cellStyle name="Hiperlink" xfId="4036" builtinId="8" hidden="1"/>
    <cellStyle name="Hiperlink" xfId="4038" builtinId="8" hidden="1"/>
    <cellStyle name="Hiperlink" xfId="4040" builtinId="8" hidden="1"/>
    <cellStyle name="Hiperlink" xfId="3848" builtinId="8" hidden="1"/>
    <cellStyle name="Hiperlink" xfId="4044" builtinId="8" hidden="1"/>
    <cellStyle name="Hiperlink" xfId="4046" builtinId="8" hidden="1"/>
    <cellStyle name="Hiperlink" xfId="4048" builtinId="8" hidden="1"/>
    <cellStyle name="Hiperlink" xfId="4050" builtinId="8" hidden="1"/>
    <cellStyle name="Hiperlink" xfId="4052" builtinId="8" hidden="1"/>
    <cellStyle name="Hiperlink" xfId="4054" builtinId="8" hidden="1"/>
    <cellStyle name="Hiperlink" xfId="4056" builtinId="8" hidden="1"/>
    <cellStyle name="Hiperlink" xfId="4058" builtinId="8" hidden="1"/>
    <cellStyle name="Hiperlink" xfId="4060" builtinId="8" hidden="1"/>
    <cellStyle name="Hiperlink" xfId="4062" builtinId="8" hidden="1"/>
    <cellStyle name="Hiperlink" xfId="4064" builtinId="8" hidden="1"/>
    <cellStyle name="Hiperlink" xfId="4066" builtinId="8" hidden="1"/>
    <cellStyle name="Hiperlink" xfId="4068" builtinId="8" hidden="1"/>
    <cellStyle name="Hiperlink" xfId="4070" builtinId="8" hidden="1"/>
    <cellStyle name="Hiperlink" xfId="4072" builtinId="8" hidden="1"/>
    <cellStyle name="Hiperlink" xfId="4074" builtinId="8" hidden="1"/>
    <cellStyle name="Hiperlink" xfId="4076" builtinId="8" hidden="1"/>
    <cellStyle name="Hiperlink" xfId="4078" builtinId="8" hidden="1"/>
    <cellStyle name="Hiperlink" xfId="4080" builtinId="8" hidden="1"/>
    <cellStyle name="Hiperlink" xfId="4082" builtinId="8" hidden="1"/>
    <cellStyle name="Hiperlink" xfId="4084" builtinId="8" hidden="1"/>
    <cellStyle name="Hiperlink" xfId="4086" builtinId="8" hidden="1"/>
    <cellStyle name="Hiperlink" xfId="4088" builtinId="8" hidden="1"/>
    <cellStyle name="Hiperlink" xfId="4090" builtinId="8" hidden="1"/>
    <cellStyle name="Hiperlink" xfId="4092" builtinId="8" hidden="1"/>
    <cellStyle name="Hiperlink" xfId="4094" builtinId="8" hidden="1"/>
    <cellStyle name="Hiperlink" xfId="4096" builtinId="8" hidden="1"/>
    <cellStyle name="Hiperlink" xfId="4098" builtinId="8" hidden="1"/>
    <cellStyle name="Hiperlink" xfId="4100" builtinId="8" hidden="1"/>
    <cellStyle name="Hiperlink" xfId="4102" builtinId="8" hidden="1"/>
    <cellStyle name="Hiperlink" xfId="4104" builtinId="8" hidden="1"/>
    <cellStyle name="Hiperlink" xfId="4106" builtinId="8" hidden="1"/>
    <cellStyle name="Hiperlink" xfId="4108" builtinId="8" hidden="1"/>
    <cellStyle name="Hiperlink" xfId="4110" builtinId="8" hidden="1"/>
    <cellStyle name="Hiperlink" xfId="4112" builtinId="8" hidden="1"/>
    <cellStyle name="Hiperlink" xfId="4114" builtinId="8" hidden="1"/>
    <cellStyle name="Hiperlink" xfId="4116" builtinId="8" hidden="1"/>
    <cellStyle name="Hiperlink" xfId="4118" builtinId="8" hidden="1"/>
    <cellStyle name="Hiperlink" xfId="4120" builtinId="8" hidden="1"/>
    <cellStyle name="Hiperlink" xfId="4122" builtinId="8" hidden="1"/>
    <cellStyle name="Hiperlink" xfId="4124" builtinId="8" hidden="1"/>
    <cellStyle name="Hiperlink" xfId="4126" builtinId="8" hidden="1"/>
    <cellStyle name="Hiperlink" xfId="4128" builtinId="8" hidden="1"/>
    <cellStyle name="Hiperlink" xfId="4130" builtinId="8" hidden="1"/>
    <cellStyle name="Hiperlink" xfId="4132" builtinId="8" hidden="1"/>
    <cellStyle name="Hiperlink" xfId="4134" builtinId="8" hidden="1"/>
    <cellStyle name="Hiperlink" xfId="4136" builtinId="8" hidden="1"/>
    <cellStyle name="Hiperlink" xfId="4138" builtinId="8" hidden="1"/>
    <cellStyle name="Hiperlink" xfId="3945" builtinId="8" hidden="1"/>
    <cellStyle name="Hiperlink" xfId="4142" builtinId="8" hidden="1"/>
    <cellStyle name="Hiperlink" xfId="4144" builtinId="8" hidden="1"/>
    <cellStyle name="Hiperlink" xfId="4146" builtinId="8" hidden="1"/>
    <cellStyle name="Hiperlink" xfId="4148" builtinId="8" hidden="1"/>
    <cellStyle name="Hiperlink" xfId="4150" builtinId="8" hidden="1"/>
    <cellStyle name="Hiperlink" xfId="4152" builtinId="8" hidden="1"/>
    <cellStyle name="Hiperlink" xfId="4154" builtinId="8" hidden="1"/>
    <cellStyle name="Hiperlink" xfId="4156" builtinId="8" hidden="1"/>
    <cellStyle name="Hiperlink" xfId="4158" builtinId="8" hidden="1"/>
    <cellStyle name="Hiperlink" xfId="4160" builtinId="8" hidden="1"/>
    <cellStyle name="Hiperlink" xfId="4162" builtinId="8" hidden="1"/>
    <cellStyle name="Hiperlink" xfId="4164" builtinId="8" hidden="1"/>
    <cellStyle name="Hiperlink" xfId="4166" builtinId="8" hidden="1"/>
    <cellStyle name="Hiperlink" xfId="4168" builtinId="8" hidden="1"/>
    <cellStyle name="Hiperlink" xfId="4170" builtinId="8" hidden="1"/>
    <cellStyle name="Hiperlink" xfId="4172" builtinId="8" hidden="1"/>
    <cellStyle name="Hiperlink" xfId="4174" builtinId="8" hidden="1"/>
    <cellStyle name="Hiperlink" xfId="4176" builtinId="8" hidden="1"/>
    <cellStyle name="Hiperlink" xfId="4178" builtinId="8" hidden="1"/>
    <cellStyle name="Hiperlink" xfId="4180" builtinId="8" hidden="1"/>
    <cellStyle name="Hiperlink" xfId="4182" builtinId="8" hidden="1"/>
    <cellStyle name="Hiperlink" xfId="4184" builtinId="8" hidden="1"/>
    <cellStyle name="Hiperlink" xfId="4186" builtinId="8" hidden="1"/>
    <cellStyle name="Hiperlink" xfId="4188" builtinId="8" hidden="1"/>
    <cellStyle name="Hiperlink" xfId="4190" builtinId="8" hidden="1"/>
    <cellStyle name="Hiperlink" xfId="4192" builtinId="8" hidden="1"/>
    <cellStyle name="Hiperlink" xfId="4194" builtinId="8" hidden="1"/>
    <cellStyle name="Hiperlink" xfId="4196" builtinId="8" hidden="1"/>
    <cellStyle name="Hiperlink" xfId="4198" builtinId="8" hidden="1"/>
    <cellStyle name="Hiperlink" xfId="4200" builtinId="8" hidden="1"/>
    <cellStyle name="Hiperlink" xfId="4202" builtinId="8" hidden="1"/>
    <cellStyle name="Hiperlink" xfId="4204" builtinId="8" hidden="1"/>
    <cellStyle name="Hiperlink" xfId="4206" builtinId="8" hidden="1"/>
    <cellStyle name="Hiperlink" xfId="4208" builtinId="8" hidden="1"/>
    <cellStyle name="Hiperlink" xfId="4210" builtinId="8" hidden="1"/>
    <cellStyle name="Hiperlink" xfId="4212" builtinId="8" hidden="1"/>
    <cellStyle name="Hiperlink" xfId="4214" builtinId="8" hidden="1"/>
    <cellStyle name="Hiperlink" xfId="4216" builtinId="8" hidden="1"/>
    <cellStyle name="Hiperlink" xfId="4218" builtinId="8" hidden="1"/>
    <cellStyle name="Hiperlink" xfId="4220" builtinId="8" hidden="1"/>
    <cellStyle name="Hiperlink" xfId="4222" builtinId="8" hidden="1"/>
    <cellStyle name="Hiperlink" xfId="4224" builtinId="8" hidden="1"/>
    <cellStyle name="Hiperlink" xfId="4226" builtinId="8" hidden="1"/>
    <cellStyle name="Hiperlink" xfId="4228" builtinId="8" hidden="1"/>
    <cellStyle name="Hiperlink" xfId="4230" builtinId="8" hidden="1"/>
    <cellStyle name="Hiperlink" xfId="4232" builtinId="8" hidden="1"/>
    <cellStyle name="Hiperlink" xfId="4234" builtinId="8" hidden="1"/>
    <cellStyle name="Hiperlink" xfId="4236" builtinId="8" hidden="1"/>
    <cellStyle name="Hiperlink" xfId="4043" builtinId="8" hidden="1"/>
    <cellStyle name="Hiperlink" xfId="4239" builtinId="8" hidden="1"/>
    <cellStyle name="Hiperlink" xfId="4241" builtinId="8" hidden="1"/>
    <cellStyle name="Hiperlink" xfId="4243" builtinId="8" hidden="1"/>
    <cellStyle name="Hiperlink" xfId="4245" builtinId="8" hidden="1"/>
    <cellStyle name="Hiperlink" xfId="4247" builtinId="8" hidden="1"/>
    <cellStyle name="Hiperlink" xfId="4249" builtinId="8" hidden="1"/>
    <cellStyle name="Hiperlink" xfId="4251" builtinId="8" hidden="1"/>
    <cellStyle name="Hiperlink" xfId="4253" builtinId="8" hidden="1"/>
    <cellStyle name="Hiperlink" xfId="4255" builtinId="8" hidden="1"/>
    <cellStyle name="Hiperlink" xfId="4257" builtinId="8" hidden="1"/>
    <cellStyle name="Hiperlink" xfId="4259" builtinId="8" hidden="1"/>
    <cellStyle name="Hiperlink" xfId="4261" builtinId="8" hidden="1"/>
    <cellStyle name="Hiperlink" xfId="4263" builtinId="8" hidden="1"/>
    <cellStyle name="Hiperlink" xfId="4265" builtinId="8" hidden="1"/>
    <cellStyle name="Hiperlink" xfId="4267" builtinId="8" hidden="1"/>
    <cellStyle name="Hiperlink" xfId="4269" builtinId="8" hidden="1"/>
    <cellStyle name="Hiperlink" xfId="4271" builtinId="8" hidden="1"/>
    <cellStyle name="Hiperlink" xfId="4273" builtinId="8" hidden="1"/>
    <cellStyle name="Hiperlink" xfId="4275" builtinId="8" hidden="1"/>
    <cellStyle name="Hiperlink" xfId="4277" builtinId="8" hidden="1"/>
    <cellStyle name="Hiperlink" xfId="4279" builtinId="8" hidden="1"/>
    <cellStyle name="Hiperlink" xfId="4281" builtinId="8" hidden="1"/>
    <cellStyle name="Hiperlink" xfId="4283" builtinId="8" hidden="1"/>
    <cellStyle name="Hiperlink" xfId="4285" builtinId="8" hidden="1"/>
    <cellStyle name="Hiperlink" xfId="4287" builtinId="8" hidden="1"/>
    <cellStyle name="Hiperlink" xfId="4289" builtinId="8" hidden="1"/>
    <cellStyle name="Hiperlink" xfId="4291" builtinId="8" hidden="1"/>
    <cellStyle name="Hiperlink" xfId="4293" builtinId="8" hidden="1"/>
    <cellStyle name="Hiperlink" xfId="4295" builtinId="8" hidden="1"/>
    <cellStyle name="Hiperlink" xfId="4297" builtinId="8" hidden="1"/>
    <cellStyle name="Hiperlink" xfId="4299" builtinId="8" hidden="1"/>
    <cellStyle name="Hiperlink" xfId="4301" builtinId="8" hidden="1"/>
    <cellStyle name="Hiperlink" xfId="4303" builtinId="8" hidden="1"/>
    <cellStyle name="Hiperlink" xfId="4305" builtinId="8" hidden="1"/>
    <cellStyle name="Hiperlink" xfId="4307" builtinId="8" hidden="1"/>
    <cellStyle name="Hiperlink" xfId="4309" builtinId="8" hidden="1"/>
    <cellStyle name="Hiperlink" xfId="4311" builtinId="8" hidden="1"/>
    <cellStyle name="Hiperlink" xfId="4313" builtinId="8" hidden="1"/>
    <cellStyle name="Hiperlink" xfId="4315" builtinId="8" hidden="1"/>
    <cellStyle name="Hiperlink" xfId="4317" builtinId="8" hidden="1"/>
    <cellStyle name="Hiperlink" xfId="4319" builtinId="8" hidden="1"/>
    <cellStyle name="Hiperlink" xfId="4321" builtinId="8" hidden="1"/>
    <cellStyle name="Hiperlink" xfId="4323" builtinId="8" hidden="1"/>
    <cellStyle name="Hiperlink" xfId="4325" builtinId="8" hidden="1"/>
    <cellStyle name="Hiperlink" xfId="4327" builtinId="8" hidden="1"/>
    <cellStyle name="Hiperlink" xfId="4329" builtinId="8" hidden="1"/>
    <cellStyle name="Hiperlink" xfId="4331" builtinId="8" hidden="1"/>
    <cellStyle name="Hiperlink" xfId="4333" builtinId="8" hidden="1"/>
    <cellStyle name="Hiperlink" xfId="4141" builtinId="8" hidden="1"/>
    <cellStyle name="Hiperlink" xfId="4337" builtinId="8" hidden="1"/>
    <cellStyle name="Hiperlink" xfId="4339" builtinId="8" hidden="1"/>
    <cellStyle name="Hiperlink" xfId="4341" builtinId="8" hidden="1"/>
    <cellStyle name="Hiperlink" xfId="4343" builtinId="8" hidden="1"/>
    <cellStyle name="Hiperlink" xfId="4345" builtinId="8" hidden="1"/>
    <cellStyle name="Hiperlink" xfId="4347" builtinId="8" hidden="1"/>
    <cellStyle name="Hiperlink" xfId="4349" builtinId="8" hidden="1"/>
    <cellStyle name="Hiperlink" xfId="4351" builtinId="8" hidden="1"/>
    <cellStyle name="Hiperlink" xfId="4353" builtinId="8" hidden="1"/>
    <cellStyle name="Hiperlink" xfId="4355" builtinId="8" hidden="1"/>
    <cellStyle name="Hiperlink" xfId="4357" builtinId="8" hidden="1"/>
    <cellStyle name="Hiperlink" xfId="4359" builtinId="8" hidden="1"/>
    <cellStyle name="Hiperlink" xfId="4361" builtinId="8" hidden="1"/>
    <cellStyle name="Hiperlink" xfId="4363" builtinId="8" hidden="1"/>
    <cellStyle name="Hiperlink" xfId="4365" builtinId="8" hidden="1"/>
    <cellStyle name="Hiperlink" xfId="4367" builtinId="8" hidden="1"/>
    <cellStyle name="Hiperlink" xfId="4369" builtinId="8" hidden="1"/>
    <cellStyle name="Hiperlink" xfId="4371" builtinId="8" hidden="1"/>
    <cellStyle name="Hiperlink" xfId="4373" builtinId="8" hidden="1"/>
    <cellStyle name="Hiperlink" xfId="4375" builtinId="8" hidden="1"/>
    <cellStyle name="Hiperlink" xfId="4377" builtinId="8" hidden="1"/>
    <cellStyle name="Hiperlink" xfId="4379" builtinId="8" hidden="1"/>
    <cellStyle name="Hiperlink" xfId="4381" builtinId="8" hidden="1"/>
    <cellStyle name="Hiperlink" xfId="4383" builtinId="8" hidden="1"/>
    <cellStyle name="Hiperlink" xfId="4385" builtinId="8" hidden="1"/>
    <cellStyle name="Hiperlink" xfId="4387" builtinId="8" hidden="1"/>
    <cellStyle name="Hiperlink" xfId="4389" builtinId="8" hidden="1"/>
    <cellStyle name="Hiperlink" xfId="4391" builtinId="8" hidden="1"/>
    <cellStyle name="Hiperlink" xfId="4393" builtinId="8" hidden="1"/>
    <cellStyle name="Hiperlink" xfId="4395" builtinId="8" hidden="1"/>
    <cellStyle name="Hiperlink" xfId="4397" builtinId="8" hidden="1"/>
    <cellStyle name="Hiperlink" xfId="4399" builtinId="8" hidden="1"/>
    <cellStyle name="Hiperlink" xfId="4401" builtinId="8" hidden="1"/>
    <cellStyle name="Hiperlink" xfId="4403" builtinId="8" hidden="1"/>
    <cellStyle name="Hiperlink" xfId="4405" builtinId="8" hidden="1"/>
    <cellStyle name="Hiperlink" xfId="4407" builtinId="8" hidden="1"/>
    <cellStyle name="Hiperlink" xfId="4409" builtinId="8" hidden="1"/>
    <cellStyle name="Hiperlink" xfId="4411" builtinId="8" hidden="1"/>
    <cellStyle name="Hiperlink" xfId="4413" builtinId="8" hidden="1"/>
    <cellStyle name="Hiperlink" xfId="4415" builtinId="8" hidden="1"/>
    <cellStyle name="Hiperlink" xfId="4417" builtinId="8" hidden="1"/>
    <cellStyle name="Hiperlink" xfId="4419" builtinId="8" hidden="1"/>
    <cellStyle name="Hiperlink" xfId="4421" builtinId="8" hidden="1"/>
    <cellStyle name="Hiperlink" xfId="4423" builtinId="8" hidden="1"/>
    <cellStyle name="Hiperlink" xfId="4425" builtinId="8" hidden="1"/>
    <cellStyle name="Hiperlink" xfId="4427" builtinId="8" hidden="1"/>
    <cellStyle name="Hiperlink" xfId="4429" builtinId="8" hidden="1"/>
    <cellStyle name="Hiperlink" xfId="4431" builtinId="8" hidden="1"/>
    <cellStyle name="Hiperlink" xfId="4238" builtinId="8" hidden="1"/>
    <cellStyle name="Hiperlink" xfId="4433" builtinId="8" hidden="1"/>
    <cellStyle name="Hiperlink" xfId="4435" builtinId="8" hidden="1"/>
    <cellStyle name="Hiperlink" xfId="4437" builtinId="8" hidden="1"/>
    <cellStyle name="Hiperlink" xfId="4439" builtinId="8" hidden="1"/>
    <cellStyle name="Hiperlink" xfId="4441" builtinId="8" hidden="1"/>
    <cellStyle name="Hiperlink" xfId="4443" builtinId="8" hidden="1"/>
    <cellStyle name="Hiperlink" xfId="4445" builtinId="8" hidden="1"/>
    <cellStyle name="Hiperlink" xfId="4447" builtinId="8" hidden="1"/>
    <cellStyle name="Hiperlink" xfId="4449" builtinId="8" hidden="1"/>
    <cellStyle name="Hiperlink" xfId="4451" builtinId="8" hidden="1"/>
    <cellStyle name="Hiperlink" xfId="4453" builtinId="8" hidden="1"/>
    <cellStyle name="Hiperlink" xfId="4455" builtinId="8" hidden="1"/>
    <cellStyle name="Hiperlink" xfId="4457" builtinId="8" hidden="1"/>
    <cellStyle name="Hiperlink" xfId="4459" builtinId="8" hidden="1"/>
    <cellStyle name="Hiperlink" xfId="4461" builtinId="8" hidden="1"/>
    <cellStyle name="Hiperlink" xfId="4463" builtinId="8" hidden="1"/>
    <cellStyle name="Hiperlink" xfId="4465" builtinId="8" hidden="1"/>
    <cellStyle name="Hiperlink" xfId="4467" builtinId="8" hidden="1"/>
    <cellStyle name="Hiperlink" xfId="4469" builtinId="8" hidden="1"/>
    <cellStyle name="Hiperlink" xfId="4471" builtinId="8" hidden="1"/>
    <cellStyle name="Hiperlink" xfId="4473" builtinId="8" hidden="1"/>
    <cellStyle name="Hiperlink" xfId="4475" builtinId="8" hidden="1"/>
    <cellStyle name="Hiperlink" xfId="4477" builtinId="8" hidden="1"/>
    <cellStyle name="Hiperlink" xfId="4479" builtinId="8" hidden="1"/>
    <cellStyle name="Hiperlink" xfId="4481" builtinId="8" hidden="1"/>
    <cellStyle name="Hiperlink" xfId="4483" builtinId="8" hidden="1"/>
    <cellStyle name="Hiperlink" xfId="4485" builtinId="8" hidden="1"/>
    <cellStyle name="Hiperlink" xfId="4487" builtinId="8" hidden="1"/>
    <cellStyle name="Hiperlink" xfId="4489" builtinId="8" hidden="1"/>
    <cellStyle name="Hiperlink" xfId="4491" builtinId="8" hidden="1"/>
    <cellStyle name="Hiperlink" xfId="4493" builtinId="8" hidden="1"/>
    <cellStyle name="Hiperlink" xfId="4495" builtinId="8" hidden="1"/>
    <cellStyle name="Hiperlink" xfId="4497" builtinId="8" hidden="1"/>
    <cellStyle name="Hiperlink" xfId="4499" builtinId="8" hidden="1"/>
    <cellStyle name="Hiperlink" xfId="4501" builtinId="8" hidden="1"/>
    <cellStyle name="Hiperlink" xfId="4503" builtinId="8" hidden="1"/>
    <cellStyle name="Hiperlink" xfId="4505" builtinId="8" hidden="1"/>
    <cellStyle name="Hiperlink" xfId="4507" builtinId="8" hidden="1"/>
    <cellStyle name="Hiperlink" xfId="4509" builtinId="8" hidden="1"/>
    <cellStyle name="Hiperlink" xfId="4511" builtinId="8" hidden="1"/>
    <cellStyle name="Hiperlink" xfId="4513" builtinId="8" hidden="1"/>
    <cellStyle name="Hiperlink" xfId="4515" builtinId="8" hidden="1"/>
    <cellStyle name="Hiperlink" xfId="4517" builtinId="8" hidden="1"/>
    <cellStyle name="Hiperlink" xfId="4519" builtinId="8" hidden="1"/>
    <cellStyle name="Hiperlink" xfId="4521" builtinId="8" hidden="1"/>
    <cellStyle name="Hiperlink" xfId="4523" builtinId="8" hidden="1"/>
    <cellStyle name="Hiperlink" xfId="4525" builtinId="8" hidden="1"/>
    <cellStyle name="Hiperlink" xfId="4527" builtinId="8" hidden="1"/>
    <cellStyle name="Hiperlink" xfId="4532" builtinId="8" hidden="1"/>
    <cellStyle name="Hiperlink" xfId="4534" builtinId="8" hidden="1"/>
    <cellStyle name="Hiperlink" xfId="4536" builtinId="8" hidden="1"/>
    <cellStyle name="Hiperlink" xfId="4538" builtinId="8" hidden="1"/>
    <cellStyle name="Hiperlink" xfId="4540" builtinId="8" hidden="1"/>
    <cellStyle name="Hiperlink" xfId="4542" builtinId="8" hidden="1"/>
    <cellStyle name="Hiperlink" xfId="4544" builtinId="8" hidden="1"/>
    <cellStyle name="Hiperlink" xfId="4546" builtinId="8" hidden="1"/>
    <cellStyle name="Hiperlink" xfId="4548" builtinId="8" hidden="1"/>
    <cellStyle name="Hiperlink" xfId="4550" builtinId="8" hidden="1"/>
    <cellStyle name="Hiperlink" xfId="4552" builtinId="8" hidden="1"/>
    <cellStyle name="Hiperlink" xfId="4554" builtinId="8" hidden="1"/>
    <cellStyle name="Hiperlink" xfId="4556" builtinId="8" hidden="1"/>
    <cellStyle name="Hiperlink" xfId="4558" builtinId="8" hidden="1"/>
    <cellStyle name="Hiperlink" xfId="4560" builtinId="8" hidden="1"/>
    <cellStyle name="Hiperlink" xfId="4562" builtinId="8" hidden="1"/>
    <cellStyle name="Hiperlink" xfId="4564" builtinId="8" hidden="1"/>
    <cellStyle name="Hiperlink" xfId="4566" builtinId="8" hidden="1"/>
    <cellStyle name="Hiperlink" xfId="4568" builtinId="8" hidden="1"/>
    <cellStyle name="Hiperlink" xfId="4570" builtinId="8" hidden="1"/>
    <cellStyle name="Hiperlink" xfId="4572" builtinId="8" hidden="1"/>
    <cellStyle name="Hiperlink" xfId="4574" builtinId="8" hidden="1"/>
    <cellStyle name="Hiperlink" xfId="4576" builtinId="8" hidden="1"/>
    <cellStyle name="Hiperlink" xfId="4578" builtinId="8" hidden="1"/>
    <cellStyle name="Hiperlink" xfId="4580" builtinId="8" hidden="1"/>
    <cellStyle name="Hiperlink" xfId="4582" builtinId="8" hidden="1"/>
    <cellStyle name="Hiperlink" xfId="4584" builtinId="8" hidden="1"/>
    <cellStyle name="Hiperlink" xfId="4586" builtinId="8" hidden="1"/>
    <cellStyle name="Hiperlink" xfId="4588" builtinId="8" hidden="1"/>
    <cellStyle name="Hiperlink" xfId="4590" builtinId="8" hidden="1"/>
    <cellStyle name="Hiperlink" xfId="4592" builtinId="8" hidden="1"/>
    <cellStyle name="Hiperlink" xfId="4594" builtinId="8" hidden="1"/>
    <cellStyle name="Hiperlink" xfId="4596" builtinId="8" hidden="1"/>
    <cellStyle name="Hiperlink" xfId="4598" builtinId="8" hidden="1"/>
    <cellStyle name="Hiperlink" xfId="4600" builtinId="8" hidden="1"/>
    <cellStyle name="Hiperlink" xfId="4602" builtinId="8" hidden="1"/>
    <cellStyle name="Hiperlink" xfId="4604" builtinId="8" hidden="1"/>
    <cellStyle name="Hiperlink" xfId="4606" builtinId="8" hidden="1"/>
    <cellStyle name="Hiperlink" xfId="4608" builtinId="8" hidden="1"/>
    <cellStyle name="Hiperlink" xfId="4610" builtinId="8" hidden="1"/>
    <cellStyle name="Hiperlink" xfId="4612" builtinId="8" hidden="1"/>
    <cellStyle name="Hiperlink" xfId="4614" builtinId="8" hidden="1"/>
    <cellStyle name="Hiperlink" xfId="4616" builtinId="8" hidden="1"/>
    <cellStyle name="Hiperlink" xfId="4618" builtinId="8" hidden="1"/>
    <cellStyle name="Hiperlink" xfId="4620" builtinId="8" hidden="1"/>
    <cellStyle name="Hiperlink" xfId="4622" builtinId="8" hidden="1"/>
    <cellStyle name="Hiperlink" xfId="4624" builtinId="8" hidden="1"/>
    <cellStyle name="Hiperlink" xfId="4626" builtinId="8" hidden="1"/>
    <cellStyle name="Hiperlink" xfId="4628" builtinId="8" hidden="1"/>
    <cellStyle name="Hiperlink" xfId="4336" builtinId="8" hidden="1"/>
    <cellStyle name="Hiperlink" xfId="4632" builtinId="8" hidden="1"/>
    <cellStyle name="Hiperlink" xfId="4634" builtinId="8" hidden="1"/>
    <cellStyle name="Hiperlink" xfId="4636" builtinId="8" hidden="1"/>
    <cellStyle name="Hiperlink" xfId="4638" builtinId="8" hidden="1"/>
    <cellStyle name="Hiperlink" xfId="4640" builtinId="8" hidden="1"/>
    <cellStyle name="Hiperlink" xfId="4642" builtinId="8" hidden="1"/>
    <cellStyle name="Hiperlink" xfId="4644" builtinId="8" hidden="1"/>
    <cellStyle name="Hiperlink" xfId="4646" builtinId="8" hidden="1"/>
    <cellStyle name="Hiperlink" xfId="4648" builtinId="8" hidden="1"/>
    <cellStyle name="Hiperlink" xfId="4650" builtinId="8" hidden="1"/>
    <cellStyle name="Hiperlink" xfId="4652" builtinId="8" hidden="1"/>
    <cellStyle name="Hiperlink" xfId="4654" builtinId="8" hidden="1"/>
    <cellStyle name="Hiperlink" xfId="4656" builtinId="8" hidden="1"/>
    <cellStyle name="Hiperlink" xfId="4658" builtinId="8" hidden="1"/>
    <cellStyle name="Hiperlink" xfId="4660" builtinId="8" hidden="1"/>
    <cellStyle name="Hiperlink" xfId="4662" builtinId="8" hidden="1"/>
    <cellStyle name="Hiperlink" xfId="4664" builtinId="8" hidden="1"/>
    <cellStyle name="Hiperlink" xfId="4666" builtinId="8" hidden="1"/>
    <cellStyle name="Hiperlink" xfId="4668" builtinId="8" hidden="1"/>
    <cellStyle name="Hiperlink" xfId="4670" builtinId="8" hidden="1"/>
    <cellStyle name="Hiperlink" xfId="4672" builtinId="8" hidden="1"/>
    <cellStyle name="Hiperlink" xfId="4674" builtinId="8" hidden="1"/>
    <cellStyle name="Hiperlink" xfId="4676" builtinId="8" hidden="1"/>
    <cellStyle name="Hiperlink" xfId="4678" builtinId="8" hidden="1"/>
    <cellStyle name="Hiperlink" xfId="4680" builtinId="8" hidden="1"/>
    <cellStyle name="Hiperlink" xfId="4682" builtinId="8" hidden="1"/>
    <cellStyle name="Hiperlink" xfId="4684" builtinId="8" hidden="1"/>
    <cellStyle name="Hiperlink" xfId="4686" builtinId="8" hidden="1"/>
    <cellStyle name="Hiperlink" xfId="4688" builtinId="8" hidden="1"/>
    <cellStyle name="Hiperlink" xfId="4690" builtinId="8" hidden="1"/>
    <cellStyle name="Hiperlink" xfId="4692" builtinId="8" hidden="1"/>
    <cellStyle name="Hiperlink" xfId="4694" builtinId="8" hidden="1"/>
    <cellStyle name="Hiperlink" xfId="4696" builtinId="8" hidden="1"/>
    <cellStyle name="Hiperlink" xfId="4698" builtinId="8" hidden="1"/>
    <cellStyle name="Hiperlink" xfId="4700" builtinId="8" hidden="1"/>
    <cellStyle name="Hiperlink" xfId="4702" builtinId="8" hidden="1"/>
    <cellStyle name="Hiperlink" xfId="4704" builtinId="8" hidden="1"/>
    <cellStyle name="Hiperlink" xfId="4706" builtinId="8" hidden="1"/>
    <cellStyle name="Hiperlink" xfId="4708" builtinId="8" hidden="1"/>
    <cellStyle name="Hiperlink" xfId="4710" builtinId="8" hidden="1"/>
    <cellStyle name="Hiperlink" xfId="4712" builtinId="8" hidden="1"/>
    <cellStyle name="Hiperlink" xfId="4714" builtinId="8" hidden="1"/>
    <cellStyle name="Hiperlink" xfId="4716" builtinId="8" hidden="1"/>
    <cellStyle name="Hiperlink" xfId="4718" builtinId="8" hidden="1"/>
    <cellStyle name="Hiperlink" xfId="4720" builtinId="8" hidden="1"/>
    <cellStyle name="Hiperlink" xfId="4722" builtinId="8" hidden="1"/>
    <cellStyle name="Hiperlink" xfId="4724" builtinId="8" hidden="1"/>
    <cellStyle name="Hiperlink" xfId="4726" builtinId="8" hidden="1"/>
    <cellStyle name="Hiperlink" xfId="4335" builtinId="8" hidden="1"/>
    <cellStyle name="Hiperlink" xfId="4730" builtinId="8" hidden="1"/>
    <cellStyle name="Hiperlink" xfId="4732" builtinId="8" hidden="1"/>
    <cellStyle name="Hiperlink" xfId="4734" builtinId="8" hidden="1"/>
    <cellStyle name="Hiperlink" xfId="4736" builtinId="8" hidden="1"/>
    <cellStyle name="Hiperlink" xfId="4738" builtinId="8" hidden="1"/>
    <cellStyle name="Hiperlink" xfId="4740" builtinId="8" hidden="1"/>
    <cellStyle name="Hiperlink" xfId="4742" builtinId="8" hidden="1"/>
    <cellStyle name="Hiperlink" xfId="4744" builtinId="8" hidden="1"/>
    <cellStyle name="Hiperlink" xfId="4746" builtinId="8" hidden="1"/>
    <cellStyle name="Hiperlink" xfId="4748" builtinId="8" hidden="1"/>
    <cellStyle name="Hiperlink" xfId="4750" builtinId="8" hidden="1"/>
    <cellStyle name="Hiperlink" xfId="4752" builtinId="8" hidden="1"/>
    <cellStyle name="Hiperlink" xfId="4754" builtinId="8" hidden="1"/>
    <cellStyle name="Hiperlink" xfId="4756" builtinId="8" hidden="1"/>
    <cellStyle name="Hiperlink" xfId="4758" builtinId="8" hidden="1"/>
    <cellStyle name="Hiperlink" xfId="4760" builtinId="8" hidden="1"/>
    <cellStyle name="Hiperlink" xfId="4762" builtinId="8" hidden="1"/>
    <cellStyle name="Hiperlink" xfId="4764" builtinId="8" hidden="1"/>
    <cellStyle name="Hiperlink" xfId="4766" builtinId="8" hidden="1"/>
    <cellStyle name="Hiperlink" xfId="4768" builtinId="8" hidden="1"/>
    <cellStyle name="Hiperlink" xfId="4770" builtinId="8" hidden="1"/>
    <cellStyle name="Hiperlink" xfId="4772" builtinId="8" hidden="1"/>
    <cellStyle name="Hiperlink" xfId="4774" builtinId="8" hidden="1"/>
    <cellStyle name="Hiperlink" xfId="4776" builtinId="8" hidden="1"/>
    <cellStyle name="Hiperlink" xfId="4778" builtinId="8" hidden="1"/>
    <cellStyle name="Hiperlink" xfId="4780" builtinId="8" hidden="1"/>
    <cellStyle name="Hiperlink" xfId="4782" builtinId="8" hidden="1"/>
    <cellStyle name="Hiperlink" xfId="4784" builtinId="8" hidden="1"/>
    <cellStyle name="Hiperlink" xfId="4786" builtinId="8" hidden="1"/>
    <cellStyle name="Hiperlink" xfId="4788" builtinId="8" hidden="1"/>
    <cellStyle name="Hiperlink" xfId="4790" builtinId="8" hidden="1"/>
    <cellStyle name="Hiperlink" xfId="4792" builtinId="8" hidden="1"/>
    <cellStyle name="Hiperlink" xfId="4794" builtinId="8" hidden="1"/>
    <cellStyle name="Hiperlink" xfId="4796" builtinId="8" hidden="1"/>
    <cellStyle name="Hiperlink" xfId="4798" builtinId="8" hidden="1"/>
    <cellStyle name="Hiperlink" xfId="4800" builtinId="8" hidden="1"/>
    <cellStyle name="Hiperlink" xfId="4802" builtinId="8" hidden="1"/>
    <cellStyle name="Hiperlink" xfId="4804" builtinId="8" hidden="1"/>
    <cellStyle name="Hiperlink" xfId="4806" builtinId="8" hidden="1"/>
    <cellStyle name="Hiperlink" xfId="4808" builtinId="8" hidden="1"/>
    <cellStyle name="Hiperlink" xfId="4810" builtinId="8" hidden="1"/>
    <cellStyle name="Hiperlink" xfId="4812" builtinId="8" hidden="1"/>
    <cellStyle name="Hiperlink" xfId="4814" builtinId="8" hidden="1"/>
    <cellStyle name="Hiperlink" xfId="4816" builtinId="8" hidden="1"/>
    <cellStyle name="Hiperlink" xfId="4818" builtinId="8" hidden="1"/>
    <cellStyle name="Hiperlink" xfId="4820" builtinId="8" hidden="1"/>
    <cellStyle name="Hiperlink" xfId="4822" builtinId="8" hidden="1"/>
    <cellStyle name="Hiperlink" xfId="4824" builtinId="8" hidden="1"/>
    <cellStyle name="Hiperlink" xfId="4631" builtinId="8" hidden="1"/>
    <cellStyle name="Hiperlink" xfId="4828" builtinId="8" hidden="1"/>
    <cellStyle name="Hiperlink" xfId="4830" builtinId="8" hidden="1"/>
    <cellStyle name="Hiperlink" xfId="4832" builtinId="8" hidden="1"/>
    <cellStyle name="Hiperlink" xfId="4834" builtinId="8" hidden="1"/>
    <cellStyle name="Hiperlink" xfId="4836" builtinId="8" hidden="1"/>
    <cellStyle name="Hiperlink" xfId="4838" builtinId="8" hidden="1"/>
    <cellStyle name="Hiperlink" xfId="4840" builtinId="8" hidden="1"/>
    <cellStyle name="Hiperlink" xfId="4842" builtinId="8" hidden="1"/>
    <cellStyle name="Hiperlink" xfId="4844" builtinId="8" hidden="1"/>
    <cellStyle name="Hiperlink" xfId="4846" builtinId="8" hidden="1"/>
    <cellStyle name="Hiperlink" xfId="4848" builtinId="8" hidden="1"/>
    <cellStyle name="Hiperlink" xfId="4850" builtinId="8" hidden="1"/>
    <cellStyle name="Hiperlink" xfId="4852" builtinId="8" hidden="1"/>
    <cellStyle name="Hiperlink" xfId="4854" builtinId="8" hidden="1"/>
    <cellStyle name="Hiperlink" xfId="4856" builtinId="8" hidden="1"/>
    <cellStyle name="Hiperlink" xfId="4858" builtinId="8" hidden="1"/>
    <cellStyle name="Hiperlink" xfId="4860" builtinId="8" hidden="1"/>
    <cellStyle name="Hiperlink" xfId="4862" builtinId="8" hidden="1"/>
    <cellStyle name="Hiperlink" xfId="4864" builtinId="8" hidden="1"/>
    <cellStyle name="Hiperlink" xfId="4866" builtinId="8" hidden="1"/>
    <cellStyle name="Hiperlink" xfId="4868" builtinId="8" hidden="1"/>
    <cellStyle name="Hiperlink" xfId="4870" builtinId="8" hidden="1"/>
    <cellStyle name="Hiperlink" xfId="4872" builtinId="8" hidden="1"/>
    <cellStyle name="Hiperlink" xfId="4874" builtinId="8" hidden="1"/>
    <cellStyle name="Hiperlink" xfId="4876" builtinId="8" hidden="1"/>
    <cellStyle name="Hiperlink" xfId="4878" builtinId="8" hidden="1"/>
    <cellStyle name="Hiperlink" xfId="4880" builtinId="8" hidden="1"/>
    <cellStyle name="Hiperlink" xfId="4882" builtinId="8" hidden="1"/>
    <cellStyle name="Hiperlink" xfId="4884" builtinId="8" hidden="1"/>
    <cellStyle name="Hiperlink" xfId="4886" builtinId="8" hidden="1"/>
    <cellStyle name="Hiperlink" xfId="4888" builtinId="8" hidden="1"/>
    <cellStyle name="Hiperlink" xfId="4890" builtinId="8" hidden="1"/>
    <cellStyle name="Hiperlink" xfId="4892" builtinId="8" hidden="1"/>
    <cellStyle name="Hiperlink" xfId="4894" builtinId="8" hidden="1"/>
    <cellStyle name="Hiperlink" xfId="4896" builtinId="8" hidden="1"/>
    <cellStyle name="Hiperlink" xfId="4898" builtinId="8" hidden="1"/>
    <cellStyle name="Hiperlink" xfId="4900" builtinId="8" hidden="1"/>
    <cellStyle name="Hiperlink" xfId="4902" builtinId="8" hidden="1"/>
    <cellStyle name="Hiperlink" xfId="4904" builtinId="8" hidden="1"/>
    <cellStyle name="Hiperlink" xfId="4906" builtinId="8" hidden="1"/>
    <cellStyle name="Hiperlink" xfId="4908" builtinId="8" hidden="1"/>
    <cellStyle name="Hiperlink" xfId="4910" builtinId="8" hidden="1"/>
    <cellStyle name="Hiperlink" xfId="4912" builtinId="8" hidden="1"/>
    <cellStyle name="Hiperlink" xfId="4914" builtinId="8" hidden="1"/>
    <cellStyle name="Hiperlink" xfId="4916" builtinId="8" hidden="1"/>
    <cellStyle name="Hiperlink" xfId="4918" builtinId="8" hidden="1"/>
    <cellStyle name="Hiperlink" xfId="4920" builtinId="8" hidden="1"/>
    <cellStyle name="Hiperlink" xfId="4922" builtinId="8" hidden="1"/>
    <cellStyle name="Hiperlink" xfId="4729" builtinId="8" hidden="1"/>
    <cellStyle name="Hiperlink" xfId="4926" builtinId="8" hidden="1"/>
    <cellStyle name="Hiperlink" xfId="4928" builtinId="8" hidden="1"/>
    <cellStyle name="Hiperlink" xfId="4930" builtinId="8" hidden="1"/>
    <cellStyle name="Hiperlink" xfId="4932" builtinId="8" hidden="1"/>
    <cellStyle name="Hiperlink" xfId="4934" builtinId="8" hidden="1"/>
    <cellStyle name="Hiperlink" xfId="4936" builtinId="8" hidden="1"/>
    <cellStyle name="Hiperlink" xfId="4938" builtinId="8" hidden="1"/>
    <cellStyle name="Hiperlink" xfId="4940" builtinId="8" hidden="1"/>
    <cellStyle name="Hiperlink" xfId="4942" builtinId="8" hidden="1"/>
    <cellStyle name="Hiperlink" xfId="4944" builtinId="8" hidden="1"/>
    <cellStyle name="Hiperlink" xfId="4946" builtinId="8" hidden="1"/>
    <cellStyle name="Hiperlink" xfId="4948" builtinId="8" hidden="1"/>
    <cellStyle name="Hiperlink" xfId="4950" builtinId="8" hidden="1"/>
    <cellStyle name="Hiperlink" xfId="4952" builtinId="8" hidden="1"/>
    <cellStyle name="Hiperlink" xfId="4954" builtinId="8" hidden="1"/>
    <cellStyle name="Hiperlink" xfId="4956" builtinId="8" hidden="1"/>
    <cellStyle name="Hiperlink" xfId="4958" builtinId="8" hidden="1"/>
    <cellStyle name="Hiperlink" xfId="4960" builtinId="8" hidden="1"/>
    <cellStyle name="Hiperlink" xfId="4962" builtinId="8" hidden="1"/>
    <cellStyle name="Hiperlink" xfId="4964" builtinId="8" hidden="1"/>
    <cellStyle name="Hiperlink" xfId="4966" builtinId="8" hidden="1"/>
    <cellStyle name="Hiperlink" xfId="4968" builtinId="8" hidden="1"/>
    <cellStyle name="Hiperlink" xfId="4970" builtinId="8" hidden="1"/>
    <cellStyle name="Hiperlink" xfId="4972" builtinId="8" hidden="1"/>
    <cellStyle name="Hiperlink" xfId="4974" builtinId="8" hidden="1"/>
    <cellStyle name="Hiperlink" xfId="4976" builtinId="8" hidden="1"/>
    <cellStyle name="Hiperlink" xfId="4978" builtinId="8" hidden="1"/>
    <cellStyle name="Hiperlink" xfId="4980" builtinId="8" hidden="1"/>
    <cellStyle name="Hiperlink" xfId="4982" builtinId="8" hidden="1"/>
    <cellStyle name="Hiperlink" xfId="4984" builtinId="8" hidden="1"/>
    <cellStyle name="Hiperlink" xfId="4986" builtinId="8" hidden="1"/>
    <cellStyle name="Hiperlink" xfId="4988" builtinId="8" hidden="1"/>
    <cellStyle name="Hiperlink" xfId="4990" builtinId="8" hidden="1"/>
    <cellStyle name="Hiperlink" xfId="4992" builtinId="8" hidden="1"/>
    <cellStyle name="Hiperlink" xfId="4994" builtinId="8" hidden="1"/>
    <cellStyle name="Hiperlink" xfId="4996" builtinId="8" hidden="1"/>
    <cellStyle name="Hiperlink" xfId="4998" builtinId="8" hidden="1"/>
    <cellStyle name="Hiperlink" xfId="5000" builtinId="8" hidden="1"/>
    <cellStyle name="Hiperlink" xfId="5002" builtinId="8" hidden="1"/>
    <cellStyle name="Hiperlink" xfId="5004" builtinId="8" hidden="1"/>
    <cellStyle name="Hiperlink" xfId="5006" builtinId="8" hidden="1"/>
    <cellStyle name="Hiperlink" xfId="5008" builtinId="8" hidden="1"/>
    <cellStyle name="Hiperlink" xfId="5010" builtinId="8" hidden="1"/>
    <cellStyle name="Hiperlink" xfId="5012" builtinId="8" hidden="1"/>
    <cellStyle name="Hiperlink" xfId="5014" builtinId="8" hidden="1"/>
    <cellStyle name="Hiperlink" xfId="5016" builtinId="8" hidden="1"/>
    <cellStyle name="Hiperlink" xfId="5018" builtinId="8" hidden="1"/>
    <cellStyle name="Hiperlink" xfId="5020" builtinId="8" hidden="1"/>
    <cellStyle name="Hiperlink" xfId="3847" builtinId="8" hidden="1"/>
    <cellStyle name="Hiperlink" xfId="5025" builtinId="8" hidden="1"/>
    <cellStyle name="Hiperlink" xfId="5027" builtinId="8" hidden="1"/>
    <cellStyle name="Hiperlink" xfId="5029" builtinId="8" hidden="1"/>
    <cellStyle name="Hiperlink" xfId="5031" builtinId="8" hidden="1"/>
    <cellStyle name="Hiperlink" xfId="5033" builtinId="8" hidden="1"/>
    <cellStyle name="Hiperlink" xfId="5035" builtinId="8" hidden="1"/>
    <cellStyle name="Hiperlink" xfId="5037" builtinId="8" hidden="1"/>
    <cellStyle name="Hiperlink" xfId="5039" builtinId="8" hidden="1"/>
    <cellStyle name="Hiperlink" xfId="5041" builtinId="8" hidden="1"/>
    <cellStyle name="Hiperlink" xfId="5043" builtinId="8" hidden="1"/>
    <cellStyle name="Hiperlink" xfId="5045" builtinId="8" hidden="1"/>
    <cellStyle name="Hiperlink" xfId="5047" builtinId="8" hidden="1"/>
    <cellStyle name="Hiperlink" xfId="5049" builtinId="8" hidden="1"/>
    <cellStyle name="Hiperlink" xfId="5051" builtinId="8" hidden="1"/>
    <cellStyle name="Hiperlink" xfId="5053" builtinId="8" hidden="1"/>
    <cellStyle name="Hiperlink" xfId="5055" builtinId="8" hidden="1"/>
    <cellStyle name="Hiperlink" xfId="5057" builtinId="8" hidden="1"/>
    <cellStyle name="Hiperlink" xfId="5059" builtinId="8" hidden="1"/>
    <cellStyle name="Hiperlink" xfId="5061" builtinId="8" hidden="1"/>
    <cellStyle name="Hiperlink" xfId="5063" builtinId="8" hidden="1"/>
    <cellStyle name="Hiperlink" xfId="5065" builtinId="8" hidden="1"/>
    <cellStyle name="Hiperlink" xfId="5067" builtinId="8" hidden="1"/>
    <cellStyle name="Hiperlink" xfId="5069" builtinId="8" hidden="1"/>
    <cellStyle name="Hiperlink" xfId="5071" builtinId="8" hidden="1"/>
    <cellStyle name="Hiperlink" xfId="5073" builtinId="8" hidden="1"/>
    <cellStyle name="Hiperlink" xfId="5075" builtinId="8" hidden="1"/>
    <cellStyle name="Hiperlink" xfId="5077" builtinId="8" hidden="1"/>
    <cellStyle name="Hiperlink" xfId="5079" builtinId="8" hidden="1"/>
    <cellStyle name="Hiperlink" xfId="5081" builtinId="8" hidden="1"/>
    <cellStyle name="Hiperlink" xfId="5083" builtinId="8" hidden="1"/>
    <cellStyle name="Hiperlink" xfId="5085" builtinId="8" hidden="1"/>
    <cellStyle name="Hiperlink" xfId="5087" builtinId="8" hidden="1"/>
    <cellStyle name="Hiperlink" xfId="5089" builtinId="8" hidden="1"/>
    <cellStyle name="Hiperlink" xfId="5091" builtinId="8" hidden="1"/>
    <cellStyle name="Hiperlink" xfId="5093" builtinId="8" hidden="1"/>
    <cellStyle name="Hiperlink" xfId="5095" builtinId="8" hidden="1"/>
    <cellStyle name="Hiperlink" xfId="5097" builtinId="8" hidden="1"/>
    <cellStyle name="Hiperlink" xfId="5099" builtinId="8" hidden="1"/>
    <cellStyle name="Hiperlink" xfId="5101" builtinId="8" hidden="1"/>
    <cellStyle name="Hiperlink" xfId="5103" builtinId="8" hidden="1"/>
    <cellStyle name="Hiperlink" xfId="5105" builtinId="8" hidden="1"/>
    <cellStyle name="Hiperlink" xfId="5107" builtinId="8" hidden="1"/>
    <cellStyle name="Hiperlink" xfId="5109" builtinId="8" hidden="1"/>
    <cellStyle name="Hiperlink" xfId="5111" builtinId="8" hidden="1"/>
    <cellStyle name="Hiperlink" xfId="5113" builtinId="8" hidden="1"/>
    <cellStyle name="Hiperlink" xfId="5115" builtinId="8" hidden="1"/>
    <cellStyle name="Hiperlink" xfId="5117" builtinId="8" hidden="1"/>
    <cellStyle name="Hiperlink" xfId="5119" builtinId="8" hidden="1"/>
    <cellStyle name="Hiperlink" xfId="4826" builtinId="8" hidden="1"/>
    <cellStyle name="Hiperlink" xfId="5123" builtinId="8" hidden="1"/>
    <cellStyle name="Hiperlink" xfId="5125" builtinId="8" hidden="1"/>
    <cellStyle name="Hiperlink" xfId="5127" builtinId="8" hidden="1"/>
    <cellStyle name="Hiperlink" xfId="5129" builtinId="8" hidden="1"/>
    <cellStyle name="Hiperlink" xfId="5131" builtinId="8" hidden="1"/>
    <cellStyle name="Hiperlink" xfId="5133" builtinId="8" hidden="1"/>
    <cellStyle name="Hiperlink" xfId="5135" builtinId="8" hidden="1"/>
    <cellStyle name="Hiperlink" xfId="5137" builtinId="8" hidden="1"/>
    <cellStyle name="Hiperlink" xfId="5139" builtinId="8" hidden="1"/>
    <cellStyle name="Hiperlink" xfId="5141" builtinId="8" hidden="1"/>
    <cellStyle name="Hiperlink" xfId="5143" builtinId="8" hidden="1"/>
    <cellStyle name="Hiperlink" xfId="5145" builtinId="8" hidden="1"/>
    <cellStyle name="Hiperlink" xfId="5147" builtinId="8" hidden="1"/>
    <cellStyle name="Hiperlink" xfId="5149" builtinId="8" hidden="1"/>
    <cellStyle name="Hiperlink" xfId="5151" builtinId="8" hidden="1"/>
    <cellStyle name="Hiperlink" xfId="5153" builtinId="8" hidden="1"/>
    <cellStyle name="Hiperlink" xfId="5155" builtinId="8" hidden="1"/>
    <cellStyle name="Hiperlink" xfId="5157" builtinId="8" hidden="1"/>
    <cellStyle name="Hiperlink" xfId="5159" builtinId="8" hidden="1"/>
    <cellStyle name="Hiperlink" xfId="5161" builtinId="8" hidden="1"/>
    <cellStyle name="Hiperlink" xfId="5163" builtinId="8" hidden="1"/>
    <cellStyle name="Hiperlink" xfId="5165" builtinId="8" hidden="1"/>
    <cellStyle name="Hiperlink" xfId="5167" builtinId="8" hidden="1"/>
    <cellStyle name="Hiperlink" xfId="5169" builtinId="8" hidden="1"/>
    <cellStyle name="Hiperlink" xfId="5171" builtinId="8" hidden="1"/>
    <cellStyle name="Hiperlink" xfId="5173" builtinId="8" hidden="1"/>
    <cellStyle name="Hiperlink" xfId="5175" builtinId="8" hidden="1"/>
    <cellStyle name="Hiperlink" xfId="5177" builtinId="8" hidden="1"/>
    <cellStyle name="Hiperlink" xfId="5179" builtinId="8" hidden="1"/>
    <cellStyle name="Hiperlink" xfId="5181" builtinId="8" hidden="1"/>
    <cellStyle name="Hiperlink" xfId="5183" builtinId="8" hidden="1"/>
    <cellStyle name="Hiperlink" xfId="5185" builtinId="8" hidden="1"/>
    <cellStyle name="Hiperlink" xfId="5187" builtinId="8" hidden="1"/>
    <cellStyle name="Hiperlink" xfId="5189" builtinId="8" hidden="1"/>
    <cellStyle name="Hiperlink" xfId="5191" builtinId="8" hidden="1"/>
    <cellStyle name="Hiperlink" xfId="5193" builtinId="8" hidden="1"/>
    <cellStyle name="Hiperlink" xfId="5195" builtinId="8" hidden="1"/>
    <cellStyle name="Hiperlink" xfId="5197" builtinId="8" hidden="1"/>
    <cellStyle name="Hiperlink" xfId="5199" builtinId="8" hidden="1"/>
    <cellStyle name="Hiperlink" xfId="5201" builtinId="8" hidden="1"/>
    <cellStyle name="Hiperlink" xfId="5203" builtinId="8" hidden="1"/>
    <cellStyle name="Hiperlink" xfId="5205" builtinId="8" hidden="1"/>
    <cellStyle name="Hiperlink" xfId="5207" builtinId="8" hidden="1"/>
    <cellStyle name="Hiperlink" xfId="5209" builtinId="8" hidden="1"/>
    <cellStyle name="Hiperlink" xfId="5211" builtinId="8" hidden="1"/>
    <cellStyle name="Hiperlink" xfId="5213" builtinId="8" hidden="1"/>
    <cellStyle name="Hiperlink" xfId="5215" builtinId="8" hidden="1"/>
    <cellStyle name="Hiperlink" xfId="5217" builtinId="8" hidden="1"/>
    <cellStyle name="Hiperlink" xfId="4728" builtinId="8" hidden="1"/>
    <cellStyle name="Hiperlink" xfId="5221" builtinId="8" hidden="1"/>
    <cellStyle name="Hiperlink" xfId="5223" builtinId="8" hidden="1"/>
    <cellStyle name="Hiperlink" xfId="5225" builtinId="8" hidden="1"/>
    <cellStyle name="Hiperlink" xfId="5227" builtinId="8" hidden="1"/>
    <cellStyle name="Hiperlink" xfId="5229" builtinId="8" hidden="1"/>
    <cellStyle name="Hiperlink" xfId="5231" builtinId="8" hidden="1"/>
    <cellStyle name="Hiperlink" xfId="5233" builtinId="8" hidden="1"/>
    <cellStyle name="Hiperlink" xfId="5235" builtinId="8" hidden="1"/>
    <cellStyle name="Hiperlink" xfId="5237" builtinId="8" hidden="1"/>
    <cellStyle name="Hiperlink" xfId="5239" builtinId="8" hidden="1"/>
    <cellStyle name="Hiperlink" xfId="5241" builtinId="8" hidden="1"/>
    <cellStyle name="Hiperlink" xfId="5243" builtinId="8" hidden="1"/>
    <cellStyle name="Hiperlink" xfId="5245" builtinId="8" hidden="1"/>
    <cellStyle name="Hiperlink" xfId="5247" builtinId="8" hidden="1"/>
    <cellStyle name="Hiperlink" xfId="5249" builtinId="8" hidden="1"/>
    <cellStyle name="Hiperlink" xfId="5251" builtinId="8" hidden="1"/>
    <cellStyle name="Hiperlink" xfId="5253" builtinId="8" hidden="1"/>
    <cellStyle name="Hiperlink" xfId="5255" builtinId="8" hidden="1"/>
    <cellStyle name="Hiperlink" xfId="5257" builtinId="8" hidden="1"/>
    <cellStyle name="Hiperlink" xfId="5259" builtinId="8" hidden="1"/>
    <cellStyle name="Hiperlink" xfId="5261" builtinId="8" hidden="1"/>
    <cellStyle name="Hiperlink" xfId="5263" builtinId="8" hidden="1"/>
    <cellStyle name="Hiperlink" xfId="5265" builtinId="8" hidden="1"/>
    <cellStyle name="Hiperlink" xfId="5267" builtinId="8" hidden="1"/>
    <cellStyle name="Hiperlink" xfId="5269" builtinId="8" hidden="1"/>
    <cellStyle name="Hiperlink" xfId="5271" builtinId="8" hidden="1"/>
    <cellStyle name="Hiperlink" xfId="5273" builtinId="8" hidden="1"/>
    <cellStyle name="Hiperlink" xfId="5275" builtinId="8" hidden="1"/>
    <cellStyle name="Hiperlink" xfId="5277" builtinId="8" hidden="1"/>
    <cellStyle name="Hiperlink" xfId="5279" builtinId="8" hidden="1"/>
    <cellStyle name="Hiperlink" xfId="5281" builtinId="8" hidden="1"/>
    <cellStyle name="Hiperlink" xfId="5283" builtinId="8" hidden="1"/>
    <cellStyle name="Hiperlink" xfId="5285" builtinId="8" hidden="1"/>
    <cellStyle name="Hiperlink" xfId="5287" builtinId="8" hidden="1"/>
    <cellStyle name="Hiperlink" xfId="5289" builtinId="8" hidden="1"/>
    <cellStyle name="Hiperlink" xfId="5291" builtinId="8" hidden="1"/>
    <cellStyle name="Hiperlink" xfId="5293" builtinId="8" hidden="1"/>
    <cellStyle name="Hiperlink" xfId="5295" builtinId="8" hidden="1"/>
    <cellStyle name="Hiperlink" xfId="5297" builtinId="8" hidden="1"/>
    <cellStyle name="Hiperlink" xfId="5299" builtinId="8" hidden="1"/>
    <cellStyle name="Hiperlink" xfId="5301" builtinId="8" hidden="1"/>
    <cellStyle name="Hiperlink" xfId="5303" builtinId="8" hidden="1"/>
    <cellStyle name="Hiperlink" xfId="5305" builtinId="8" hidden="1"/>
    <cellStyle name="Hiperlink" xfId="5307" builtinId="8" hidden="1"/>
    <cellStyle name="Hiperlink" xfId="5309" builtinId="8" hidden="1"/>
    <cellStyle name="Hiperlink" xfId="5311" builtinId="8" hidden="1"/>
    <cellStyle name="Hiperlink" xfId="5313" builtinId="8" hidden="1"/>
    <cellStyle name="Hiperlink" xfId="5315" builtinId="8" hidden="1"/>
    <cellStyle name="Hiperlink" xfId="5122" builtinId="8" hidden="1"/>
    <cellStyle name="Hiperlink" xfId="5319" builtinId="8" hidden="1"/>
    <cellStyle name="Hiperlink" xfId="5321" builtinId="8" hidden="1"/>
    <cellStyle name="Hiperlink" xfId="5323" builtinId="8" hidden="1"/>
    <cellStyle name="Hiperlink" xfId="5325" builtinId="8" hidden="1"/>
    <cellStyle name="Hiperlink" xfId="5327" builtinId="8" hidden="1"/>
    <cellStyle name="Hiperlink" xfId="5329" builtinId="8" hidden="1"/>
    <cellStyle name="Hiperlink" xfId="5331" builtinId="8" hidden="1"/>
    <cellStyle name="Hiperlink" xfId="5333" builtinId="8" hidden="1"/>
    <cellStyle name="Hiperlink" xfId="5335" builtinId="8" hidden="1"/>
    <cellStyle name="Hiperlink" xfId="5337" builtinId="8" hidden="1"/>
    <cellStyle name="Hiperlink" xfId="5339" builtinId="8" hidden="1"/>
    <cellStyle name="Hiperlink" xfId="5341" builtinId="8" hidden="1"/>
    <cellStyle name="Hiperlink" xfId="5343" builtinId="8" hidden="1"/>
    <cellStyle name="Hiperlink" xfId="5345" builtinId="8" hidden="1"/>
    <cellStyle name="Hiperlink" xfId="5347" builtinId="8" hidden="1"/>
    <cellStyle name="Hiperlink" xfId="5349" builtinId="8" hidden="1"/>
    <cellStyle name="Hiperlink" xfId="5351" builtinId="8" hidden="1"/>
    <cellStyle name="Hiperlink" xfId="5353" builtinId="8" hidden="1"/>
    <cellStyle name="Hiperlink" xfId="5355" builtinId="8" hidden="1"/>
    <cellStyle name="Hiperlink" xfId="5357" builtinId="8" hidden="1"/>
    <cellStyle name="Hiperlink" xfId="5359" builtinId="8" hidden="1"/>
    <cellStyle name="Hiperlink" xfId="5361" builtinId="8" hidden="1"/>
    <cellStyle name="Hiperlink" xfId="5363" builtinId="8" hidden="1"/>
    <cellStyle name="Hiperlink" xfId="5365" builtinId="8" hidden="1"/>
    <cellStyle name="Hiperlink" xfId="5367" builtinId="8" hidden="1"/>
    <cellStyle name="Hiperlink" xfId="5369" builtinId="8" hidden="1"/>
    <cellStyle name="Hiperlink" xfId="5371" builtinId="8" hidden="1"/>
    <cellStyle name="Hiperlink" xfId="5373" builtinId="8" hidden="1"/>
    <cellStyle name="Hiperlink" xfId="5375" builtinId="8" hidden="1"/>
    <cellStyle name="Hiperlink" xfId="5377" builtinId="8" hidden="1"/>
    <cellStyle name="Hiperlink" xfId="5379" builtinId="8" hidden="1"/>
    <cellStyle name="Hiperlink" xfId="5381" builtinId="8" hidden="1"/>
    <cellStyle name="Hiperlink" xfId="5383" builtinId="8" hidden="1"/>
    <cellStyle name="Hiperlink" xfId="5385" builtinId="8" hidden="1"/>
    <cellStyle name="Hiperlink" xfId="5387" builtinId="8" hidden="1"/>
    <cellStyle name="Hiperlink" xfId="5389" builtinId="8" hidden="1"/>
    <cellStyle name="Hiperlink" xfId="5391" builtinId="8" hidden="1"/>
    <cellStyle name="Hiperlink" xfId="5393" builtinId="8" hidden="1"/>
    <cellStyle name="Hiperlink" xfId="5395" builtinId="8" hidden="1"/>
    <cellStyle name="Hiperlink" xfId="5397" builtinId="8" hidden="1"/>
    <cellStyle name="Hiperlink" xfId="5399" builtinId="8" hidden="1"/>
    <cellStyle name="Hiperlink" xfId="5401" builtinId="8" hidden="1"/>
    <cellStyle name="Hiperlink" xfId="5403" builtinId="8" hidden="1"/>
    <cellStyle name="Hiperlink" xfId="5405" builtinId="8" hidden="1"/>
    <cellStyle name="Hiperlink" xfId="5407" builtinId="8" hidden="1"/>
    <cellStyle name="Hiperlink" xfId="5409" builtinId="8" hidden="1"/>
    <cellStyle name="Hiperlink" xfId="5411" builtinId="8" hidden="1"/>
    <cellStyle name="Hiperlink" xfId="5413" builtinId="8" hidden="1"/>
    <cellStyle name="Hiperlink" xfId="5220" builtinId="8" hidden="1"/>
    <cellStyle name="Hiperlink" xfId="5417" builtinId="8" hidden="1"/>
    <cellStyle name="Hiperlink" xfId="5419" builtinId="8" hidden="1"/>
    <cellStyle name="Hiperlink" xfId="5421" builtinId="8" hidden="1"/>
    <cellStyle name="Hiperlink" xfId="5423" builtinId="8" hidden="1"/>
    <cellStyle name="Hiperlink" xfId="5425" builtinId="8" hidden="1"/>
    <cellStyle name="Hiperlink" xfId="5427" builtinId="8" hidden="1"/>
    <cellStyle name="Hiperlink" xfId="5429" builtinId="8" hidden="1"/>
    <cellStyle name="Hiperlink" xfId="5431" builtinId="8" hidden="1"/>
    <cellStyle name="Hiperlink" xfId="5433" builtinId="8" hidden="1"/>
    <cellStyle name="Hiperlink" xfId="5435" builtinId="8" hidden="1"/>
    <cellStyle name="Hiperlink" xfId="5437" builtinId="8" hidden="1"/>
    <cellStyle name="Hiperlink" xfId="5439" builtinId="8" hidden="1"/>
    <cellStyle name="Hiperlink" xfId="5441" builtinId="8" hidden="1"/>
    <cellStyle name="Hiperlink" xfId="5443" builtinId="8" hidden="1"/>
    <cellStyle name="Hiperlink" xfId="5445" builtinId="8" hidden="1"/>
    <cellStyle name="Hiperlink" xfId="5447" builtinId="8" hidden="1"/>
    <cellStyle name="Hiperlink" xfId="5449" builtinId="8" hidden="1"/>
    <cellStyle name="Hiperlink" xfId="5451" builtinId="8" hidden="1"/>
    <cellStyle name="Hiperlink" xfId="5453" builtinId="8" hidden="1"/>
    <cellStyle name="Hiperlink" xfId="5455" builtinId="8" hidden="1"/>
    <cellStyle name="Hiperlink" xfId="5457" builtinId="8" hidden="1"/>
    <cellStyle name="Hiperlink" xfId="5459" builtinId="8" hidden="1"/>
    <cellStyle name="Hiperlink" xfId="5461" builtinId="8" hidden="1"/>
    <cellStyle name="Hiperlink" xfId="5463" builtinId="8" hidden="1"/>
    <cellStyle name="Hiperlink" xfId="5465" builtinId="8" hidden="1"/>
    <cellStyle name="Hiperlink" xfId="5467" builtinId="8" hidden="1"/>
    <cellStyle name="Hiperlink" xfId="5469" builtinId="8" hidden="1"/>
    <cellStyle name="Hiperlink" xfId="5471" builtinId="8" hidden="1"/>
    <cellStyle name="Hiperlink" xfId="5473" builtinId="8" hidden="1"/>
    <cellStyle name="Hiperlink" xfId="5475" builtinId="8" hidden="1"/>
    <cellStyle name="Hiperlink" xfId="5477" builtinId="8" hidden="1"/>
    <cellStyle name="Hiperlink" xfId="5479" builtinId="8" hidden="1"/>
    <cellStyle name="Hiperlink" xfId="5481" builtinId="8" hidden="1"/>
    <cellStyle name="Hiperlink" xfId="5483" builtinId="8" hidden="1"/>
    <cellStyle name="Hiperlink" xfId="5485" builtinId="8" hidden="1"/>
    <cellStyle name="Hiperlink" xfId="5487" builtinId="8" hidden="1"/>
    <cellStyle name="Hiperlink" xfId="5489" builtinId="8" hidden="1"/>
    <cellStyle name="Hiperlink" xfId="5491" builtinId="8" hidden="1"/>
    <cellStyle name="Hiperlink" xfId="5493" builtinId="8" hidden="1"/>
    <cellStyle name="Hiperlink" xfId="5495" builtinId="8" hidden="1"/>
    <cellStyle name="Hiperlink" xfId="5497" builtinId="8" hidden="1"/>
    <cellStyle name="Hiperlink" xfId="5499" builtinId="8" hidden="1"/>
    <cellStyle name="Hiperlink" xfId="5501" builtinId="8" hidden="1"/>
    <cellStyle name="Hiperlink" xfId="5503" builtinId="8" hidden="1"/>
    <cellStyle name="Hiperlink" xfId="5505" builtinId="8" hidden="1"/>
    <cellStyle name="Hiperlink" xfId="5507" builtinId="8" hidden="1"/>
    <cellStyle name="Hiperlink" xfId="5509" builtinId="8" hidden="1"/>
    <cellStyle name="Hiperlink" xfId="5511" builtinId="8" hidden="1"/>
    <cellStyle name="Hiperlink" xfId="5318" builtinId="8" hidden="1"/>
    <cellStyle name="Hiperlink" xfId="5515" builtinId="8" hidden="1"/>
    <cellStyle name="Hiperlink" xfId="5517" builtinId="8" hidden="1"/>
    <cellStyle name="Hiperlink" xfId="5519" builtinId="8" hidden="1"/>
    <cellStyle name="Hiperlink" xfId="5521" builtinId="8" hidden="1"/>
    <cellStyle name="Hiperlink" xfId="5523" builtinId="8" hidden="1"/>
    <cellStyle name="Hiperlink" xfId="5525" builtinId="8" hidden="1"/>
    <cellStyle name="Hiperlink" xfId="5527" builtinId="8" hidden="1"/>
    <cellStyle name="Hiperlink" xfId="5529" builtinId="8" hidden="1"/>
    <cellStyle name="Hiperlink" xfId="5531" builtinId="8" hidden="1"/>
    <cellStyle name="Hiperlink" xfId="5533" builtinId="8" hidden="1"/>
    <cellStyle name="Hiperlink" xfId="5535" builtinId="8" hidden="1"/>
    <cellStyle name="Hiperlink" xfId="5537" builtinId="8" hidden="1"/>
    <cellStyle name="Hiperlink" xfId="5539" builtinId="8" hidden="1"/>
    <cellStyle name="Hiperlink" xfId="5541" builtinId="8" hidden="1"/>
    <cellStyle name="Hiperlink" xfId="5543" builtinId="8" hidden="1"/>
    <cellStyle name="Hiperlink" xfId="5545" builtinId="8" hidden="1"/>
    <cellStyle name="Hiperlink" xfId="5547" builtinId="8" hidden="1"/>
    <cellStyle name="Hiperlink" xfId="5549" builtinId="8" hidden="1"/>
    <cellStyle name="Hiperlink" xfId="5551" builtinId="8" hidden="1"/>
    <cellStyle name="Hiperlink" xfId="5553" builtinId="8" hidden="1"/>
    <cellStyle name="Hiperlink" xfId="5555" builtinId="8" hidden="1"/>
    <cellStyle name="Hiperlink" xfId="5557" builtinId="8" hidden="1"/>
    <cellStyle name="Hiperlink" xfId="5559" builtinId="8" hidden="1"/>
    <cellStyle name="Hiperlink" xfId="5561" builtinId="8" hidden="1"/>
    <cellStyle name="Hiperlink" xfId="5563" builtinId="8" hidden="1"/>
    <cellStyle name="Hiperlink" xfId="5565" builtinId="8" hidden="1"/>
    <cellStyle name="Hiperlink" xfId="5567" builtinId="8" hidden="1"/>
    <cellStyle name="Hiperlink" xfId="5569" builtinId="8" hidden="1"/>
    <cellStyle name="Hiperlink" xfId="5571" builtinId="8" hidden="1"/>
    <cellStyle name="Hiperlink" xfId="5573" builtinId="8" hidden="1"/>
    <cellStyle name="Hiperlink" xfId="5575" builtinId="8" hidden="1"/>
    <cellStyle name="Hiperlink" xfId="5577" builtinId="8" hidden="1"/>
    <cellStyle name="Hiperlink" xfId="5579" builtinId="8" hidden="1"/>
    <cellStyle name="Hiperlink" xfId="5581" builtinId="8" hidden="1"/>
    <cellStyle name="Hiperlink" xfId="5583" builtinId="8" hidden="1"/>
    <cellStyle name="Hiperlink" xfId="5585" builtinId="8" hidden="1"/>
    <cellStyle name="Hiperlink" xfId="5587" builtinId="8" hidden="1"/>
    <cellStyle name="Hiperlink" xfId="5589" builtinId="8" hidden="1"/>
    <cellStyle name="Hiperlink" xfId="5591" builtinId="8" hidden="1"/>
    <cellStyle name="Hiperlink" xfId="5593" builtinId="8" hidden="1"/>
    <cellStyle name="Hiperlink" xfId="5595" builtinId="8" hidden="1"/>
    <cellStyle name="Hiperlink" xfId="5597" builtinId="8" hidden="1"/>
    <cellStyle name="Hiperlink" xfId="5599" builtinId="8" hidden="1"/>
    <cellStyle name="Hiperlink" xfId="5601" builtinId="8" hidden="1"/>
    <cellStyle name="Hiperlink" xfId="5603" builtinId="8" hidden="1"/>
    <cellStyle name="Hiperlink" xfId="5605" builtinId="8" hidden="1"/>
    <cellStyle name="Hiperlink" xfId="5607" builtinId="8" hidden="1"/>
    <cellStyle name="Hiperlink" xfId="5609" builtinId="8" hidden="1"/>
    <cellStyle name="Hiperlink" xfId="5416" builtinId="8" hidden="1"/>
    <cellStyle name="Hiperlink" xfId="5613" builtinId="8" hidden="1"/>
    <cellStyle name="Hiperlink" xfId="5615" builtinId="8" hidden="1"/>
    <cellStyle name="Hiperlink" xfId="5617" builtinId="8" hidden="1"/>
    <cellStyle name="Hiperlink" xfId="5619" builtinId="8" hidden="1"/>
    <cellStyle name="Hiperlink" xfId="5621" builtinId="8" hidden="1"/>
    <cellStyle name="Hiperlink" xfId="5623" builtinId="8" hidden="1"/>
    <cellStyle name="Hiperlink" xfId="5625" builtinId="8" hidden="1"/>
    <cellStyle name="Hiperlink" xfId="5627" builtinId="8" hidden="1"/>
    <cellStyle name="Hiperlink" xfId="5629" builtinId="8" hidden="1"/>
    <cellStyle name="Hiperlink" xfId="5631" builtinId="8" hidden="1"/>
    <cellStyle name="Hiperlink" xfId="5633" builtinId="8" hidden="1"/>
    <cellStyle name="Hiperlink" xfId="5635" builtinId="8" hidden="1"/>
    <cellStyle name="Hiperlink" xfId="5637" builtinId="8" hidden="1"/>
    <cellStyle name="Hiperlink" xfId="5639" builtinId="8" hidden="1"/>
    <cellStyle name="Hiperlink" xfId="5641" builtinId="8" hidden="1"/>
    <cellStyle name="Hiperlink" xfId="5643" builtinId="8" hidden="1"/>
    <cellStyle name="Hiperlink" xfId="5645" builtinId="8" hidden="1"/>
    <cellStyle name="Hiperlink" xfId="5647" builtinId="8" hidden="1"/>
    <cellStyle name="Hiperlink" xfId="5649" builtinId="8" hidden="1"/>
    <cellStyle name="Hiperlink" xfId="5651" builtinId="8" hidden="1"/>
    <cellStyle name="Hiperlink" xfId="5653" builtinId="8" hidden="1"/>
    <cellStyle name="Hiperlink" xfId="5655" builtinId="8" hidden="1"/>
    <cellStyle name="Hiperlink" xfId="5657" builtinId="8" hidden="1"/>
    <cellStyle name="Hiperlink" xfId="5659" builtinId="8" hidden="1"/>
    <cellStyle name="Hiperlink" xfId="5661" builtinId="8" hidden="1"/>
    <cellStyle name="Hiperlink" xfId="5663" builtinId="8" hidden="1"/>
    <cellStyle name="Hiperlink" xfId="5665" builtinId="8" hidden="1"/>
    <cellStyle name="Hiperlink" xfId="5667" builtinId="8" hidden="1"/>
    <cellStyle name="Hiperlink" xfId="5669" builtinId="8" hidden="1"/>
    <cellStyle name="Hiperlink" xfId="5671" builtinId="8" hidden="1"/>
    <cellStyle name="Hiperlink" xfId="5673" builtinId="8" hidden="1"/>
    <cellStyle name="Hiperlink" xfId="5675" builtinId="8" hidden="1"/>
    <cellStyle name="Hiperlink" xfId="5677" builtinId="8" hidden="1"/>
    <cellStyle name="Hiperlink" xfId="5679" builtinId="8" hidden="1"/>
    <cellStyle name="Hiperlink" xfId="5681" builtinId="8" hidden="1"/>
    <cellStyle name="Hiperlink" xfId="5683" builtinId="8" hidden="1"/>
    <cellStyle name="Hiperlink" xfId="5685" builtinId="8" hidden="1"/>
    <cellStyle name="Hiperlink" xfId="5687" builtinId="8" hidden="1"/>
    <cellStyle name="Hiperlink" xfId="5689" builtinId="8" hidden="1"/>
    <cellStyle name="Hiperlink" xfId="5691" builtinId="8" hidden="1"/>
    <cellStyle name="Hiperlink" xfId="5693" builtinId="8" hidden="1"/>
    <cellStyle name="Hiperlink" xfId="5695" builtinId="8" hidden="1"/>
    <cellStyle name="Hiperlink" xfId="5697" builtinId="8" hidden="1"/>
    <cellStyle name="Hiperlink" xfId="5699" builtinId="8" hidden="1"/>
    <cellStyle name="Hiperlink" xfId="5701" builtinId="8" hidden="1"/>
    <cellStyle name="Hiperlink" xfId="5703" builtinId="8" hidden="1"/>
    <cellStyle name="Hiperlink" xfId="5705" builtinId="8" hidden="1"/>
    <cellStyle name="Hiperlink" xfId="5707" builtinId="8" hidden="1"/>
    <cellStyle name="Hiperlink" xfId="5514" builtinId="8" hidden="1"/>
    <cellStyle name="Hiperlink" xfId="5711" builtinId="8" hidden="1"/>
    <cellStyle name="Hiperlink" xfId="5713" builtinId="8" hidden="1"/>
    <cellStyle name="Hiperlink" xfId="5715" builtinId="8" hidden="1"/>
    <cellStyle name="Hiperlink" xfId="5717" builtinId="8" hidden="1"/>
    <cellStyle name="Hiperlink" xfId="5719" builtinId="8" hidden="1"/>
    <cellStyle name="Hiperlink" xfId="5721" builtinId="8" hidden="1"/>
    <cellStyle name="Hiperlink" xfId="5723" builtinId="8" hidden="1"/>
    <cellStyle name="Hiperlink" xfId="5725" builtinId="8" hidden="1"/>
    <cellStyle name="Hiperlink" xfId="5727" builtinId="8" hidden="1"/>
    <cellStyle name="Hiperlink" xfId="5729" builtinId="8" hidden="1"/>
    <cellStyle name="Hiperlink" xfId="5731" builtinId="8" hidden="1"/>
    <cellStyle name="Hiperlink" xfId="5733" builtinId="8" hidden="1"/>
    <cellStyle name="Hiperlink" xfId="5735" builtinId="8" hidden="1"/>
    <cellStyle name="Hiperlink" xfId="5737" builtinId="8" hidden="1"/>
    <cellStyle name="Hiperlink" xfId="5739" builtinId="8" hidden="1"/>
    <cellStyle name="Hiperlink" xfId="5741" builtinId="8" hidden="1"/>
    <cellStyle name="Hiperlink" xfId="5743" builtinId="8" hidden="1"/>
    <cellStyle name="Hiperlink" xfId="5745" builtinId="8" hidden="1"/>
    <cellStyle name="Hiperlink" xfId="5747" builtinId="8" hidden="1"/>
    <cellStyle name="Hiperlink" xfId="5749" builtinId="8" hidden="1"/>
    <cellStyle name="Hiperlink" xfId="5751" builtinId="8" hidden="1"/>
    <cellStyle name="Hiperlink" xfId="5753" builtinId="8" hidden="1"/>
    <cellStyle name="Hiperlink" xfId="5755" builtinId="8" hidden="1"/>
    <cellStyle name="Hiperlink" xfId="5757" builtinId="8" hidden="1"/>
    <cellStyle name="Hiperlink" xfId="5759" builtinId="8" hidden="1"/>
    <cellStyle name="Hiperlink" xfId="5761" builtinId="8" hidden="1"/>
    <cellStyle name="Hiperlink" xfId="5763" builtinId="8" hidden="1"/>
    <cellStyle name="Hiperlink" xfId="5765" builtinId="8" hidden="1"/>
    <cellStyle name="Hiperlink" xfId="5767" builtinId="8" hidden="1"/>
    <cellStyle name="Hiperlink" xfId="5769" builtinId="8" hidden="1"/>
    <cellStyle name="Hiperlink" xfId="5771" builtinId="8" hidden="1"/>
    <cellStyle name="Hiperlink" xfId="5773" builtinId="8" hidden="1"/>
    <cellStyle name="Hiperlink" xfId="5775" builtinId="8" hidden="1"/>
    <cellStyle name="Hiperlink" xfId="5777" builtinId="8" hidden="1"/>
    <cellStyle name="Hiperlink" xfId="5779" builtinId="8" hidden="1"/>
    <cellStyle name="Hiperlink" xfId="5781" builtinId="8" hidden="1"/>
    <cellStyle name="Hiperlink" xfId="5783" builtinId="8" hidden="1"/>
    <cellStyle name="Hiperlink" xfId="5785" builtinId="8" hidden="1"/>
    <cellStyle name="Hiperlink" xfId="5787" builtinId="8" hidden="1"/>
    <cellStyle name="Hiperlink" xfId="5789" builtinId="8" hidden="1"/>
    <cellStyle name="Hiperlink" xfId="5791" builtinId="8" hidden="1"/>
    <cellStyle name="Hiperlink" xfId="5793" builtinId="8" hidden="1"/>
    <cellStyle name="Hiperlink" xfId="5795" builtinId="8" hidden="1"/>
    <cellStyle name="Hiperlink" xfId="5797" builtinId="8" hidden="1"/>
    <cellStyle name="Hiperlink" xfId="5799" builtinId="8" hidden="1"/>
    <cellStyle name="Hiperlink" xfId="5801" builtinId="8" hidden="1"/>
    <cellStyle name="Hiperlink" xfId="5803" builtinId="8" hidden="1"/>
    <cellStyle name="Hiperlink" xfId="5805" builtinId="8" hidden="1"/>
    <cellStyle name="Hiperlink" xfId="5612" builtinId="8" hidden="1"/>
    <cellStyle name="Hiperlink" xfId="5809" builtinId="8" hidden="1"/>
    <cellStyle name="Hiperlink" xfId="5811" builtinId="8" hidden="1"/>
    <cellStyle name="Hiperlink" xfId="5813" builtinId="8" hidden="1"/>
    <cellStyle name="Hiperlink" xfId="5815" builtinId="8" hidden="1"/>
    <cellStyle name="Hiperlink" xfId="5817" builtinId="8" hidden="1"/>
    <cellStyle name="Hiperlink" xfId="5819" builtinId="8" hidden="1"/>
    <cellStyle name="Hiperlink" xfId="5821" builtinId="8" hidden="1"/>
    <cellStyle name="Hiperlink" xfId="5823" builtinId="8" hidden="1"/>
    <cellStyle name="Hiperlink" xfId="5825" builtinId="8" hidden="1"/>
    <cellStyle name="Hiperlink" xfId="5827" builtinId="8" hidden="1"/>
    <cellStyle name="Hiperlink" xfId="5829" builtinId="8" hidden="1"/>
    <cellStyle name="Hiperlink" xfId="5831" builtinId="8" hidden="1"/>
    <cellStyle name="Hiperlink" xfId="5833" builtinId="8" hidden="1"/>
    <cellStyle name="Hiperlink" xfId="5835" builtinId="8" hidden="1"/>
    <cellStyle name="Hiperlink" xfId="5837" builtinId="8" hidden="1"/>
    <cellStyle name="Hiperlink" xfId="5839" builtinId="8" hidden="1"/>
    <cellStyle name="Hiperlink" xfId="5841" builtinId="8" hidden="1"/>
    <cellStyle name="Hiperlink" xfId="5843" builtinId="8" hidden="1"/>
    <cellStyle name="Hiperlink" xfId="5845" builtinId="8" hidden="1"/>
    <cellStyle name="Hiperlink" xfId="5847" builtinId="8" hidden="1"/>
    <cellStyle name="Hiperlink" xfId="5849" builtinId="8" hidden="1"/>
    <cellStyle name="Hiperlink" xfId="5851" builtinId="8" hidden="1"/>
    <cellStyle name="Hiperlink" xfId="5853" builtinId="8" hidden="1"/>
    <cellStyle name="Hiperlink" xfId="5855" builtinId="8" hidden="1"/>
    <cellStyle name="Hiperlink" xfId="5857" builtinId="8" hidden="1"/>
    <cellStyle name="Hiperlink" xfId="5859" builtinId="8" hidden="1"/>
    <cellStyle name="Hiperlink" xfId="5861" builtinId="8" hidden="1"/>
    <cellStyle name="Hiperlink" xfId="5863" builtinId="8" hidden="1"/>
    <cellStyle name="Hiperlink" xfId="5865" builtinId="8" hidden="1"/>
    <cellStyle name="Hiperlink" xfId="5867" builtinId="8" hidden="1"/>
    <cellStyle name="Hiperlink" xfId="5869" builtinId="8" hidden="1"/>
    <cellStyle name="Hiperlink" xfId="5871" builtinId="8" hidden="1"/>
    <cellStyle name="Hiperlink" xfId="5873" builtinId="8" hidden="1"/>
    <cellStyle name="Hiperlink" xfId="5875" builtinId="8" hidden="1"/>
    <cellStyle name="Hiperlink" xfId="5877" builtinId="8" hidden="1"/>
    <cellStyle name="Hiperlink" xfId="5879" builtinId="8" hidden="1"/>
    <cellStyle name="Hiperlink" xfId="5881" builtinId="8" hidden="1"/>
    <cellStyle name="Hiperlink" xfId="5883" builtinId="8" hidden="1"/>
    <cellStyle name="Hiperlink" xfId="5885" builtinId="8" hidden="1"/>
    <cellStyle name="Hiperlink" xfId="5887" builtinId="8" hidden="1"/>
    <cellStyle name="Hiperlink" xfId="5889" builtinId="8" hidden="1"/>
    <cellStyle name="Hiperlink" xfId="5891" builtinId="8" hidden="1"/>
    <cellStyle name="Hiperlink" xfId="5893" builtinId="8" hidden="1"/>
    <cellStyle name="Hiperlink" xfId="5895" builtinId="8" hidden="1"/>
    <cellStyle name="Hiperlink" xfId="5897" builtinId="8" hidden="1"/>
    <cellStyle name="Hiperlink" xfId="5899" builtinId="8" hidden="1"/>
    <cellStyle name="Hiperlink" xfId="5901" builtinId="8" hidden="1"/>
    <cellStyle name="Hiperlink" xfId="5903" builtinId="8" hidden="1"/>
    <cellStyle name="Hiperlink" xfId="5710" builtinId="8" hidden="1"/>
    <cellStyle name="Hiperlink" xfId="5906" builtinId="8" hidden="1"/>
    <cellStyle name="Hiperlink" xfId="5908" builtinId="8" hidden="1"/>
    <cellStyle name="Hiperlink" xfId="5910" builtinId="8" hidden="1"/>
    <cellStyle name="Hiperlink" xfId="5912" builtinId="8" hidden="1"/>
    <cellStyle name="Hiperlink" xfId="5914" builtinId="8" hidden="1"/>
    <cellStyle name="Hiperlink" xfId="5916" builtinId="8" hidden="1"/>
    <cellStyle name="Hiperlink" xfId="5918" builtinId="8" hidden="1"/>
    <cellStyle name="Hiperlink" xfId="5920" builtinId="8" hidden="1"/>
    <cellStyle name="Hiperlink" xfId="5922" builtinId="8" hidden="1"/>
    <cellStyle name="Hiperlink" xfId="5924" builtinId="8" hidden="1"/>
    <cellStyle name="Hiperlink" xfId="5926" builtinId="8" hidden="1"/>
    <cellStyle name="Hiperlink" xfId="5928" builtinId="8" hidden="1"/>
    <cellStyle name="Hiperlink" xfId="5930" builtinId="8" hidden="1"/>
    <cellStyle name="Hiperlink" xfId="5932" builtinId="8" hidden="1"/>
    <cellStyle name="Hiperlink" xfId="5934" builtinId="8" hidden="1"/>
    <cellStyle name="Hiperlink" xfId="5936" builtinId="8" hidden="1"/>
    <cellStyle name="Hiperlink" xfId="5938" builtinId="8" hidden="1"/>
    <cellStyle name="Hiperlink" xfId="5940" builtinId="8" hidden="1"/>
    <cellStyle name="Hiperlink" xfId="5942" builtinId="8" hidden="1"/>
    <cellStyle name="Hiperlink" xfId="5944" builtinId="8" hidden="1"/>
    <cellStyle name="Hiperlink" xfId="5946" builtinId="8" hidden="1"/>
    <cellStyle name="Hiperlink" xfId="5948" builtinId="8" hidden="1"/>
    <cellStyle name="Hiperlink" xfId="5950" builtinId="8" hidden="1"/>
    <cellStyle name="Hiperlink" xfId="5952" builtinId="8" hidden="1"/>
    <cellStyle name="Hiperlink" xfId="5954" builtinId="8" hidden="1"/>
    <cellStyle name="Hiperlink" xfId="5956" builtinId="8" hidden="1"/>
    <cellStyle name="Hiperlink" xfId="5958" builtinId="8" hidden="1"/>
    <cellStyle name="Hiperlink" xfId="5960" builtinId="8" hidden="1"/>
    <cellStyle name="Hiperlink" xfId="5962" builtinId="8" hidden="1"/>
    <cellStyle name="Hiperlink" xfId="5964" builtinId="8" hidden="1"/>
    <cellStyle name="Hiperlink" xfId="5966" builtinId="8" hidden="1"/>
    <cellStyle name="Hiperlink" xfId="5968" builtinId="8" hidden="1"/>
    <cellStyle name="Hiperlink" xfId="5970" builtinId="8" hidden="1"/>
    <cellStyle name="Hiperlink" xfId="5972" builtinId="8" hidden="1"/>
    <cellStyle name="Hiperlink" xfId="5974" builtinId="8" hidden="1"/>
    <cellStyle name="Hiperlink" xfId="5976" builtinId="8" hidden="1"/>
    <cellStyle name="Hiperlink" xfId="5978" builtinId="8" hidden="1"/>
    <cellStyle name="Hiperlink" xfId="5980" builtinId="8" hidden="1"/>
    <cellStyle name="Hiperlink" xfId="5982" builtinId="8" hidden="1"/>
    <cellStyle name="Hiperlink" xfId="5984" builtinId="8" hidden="1"/>
    <cellStyle name="Hiperlink" xfId="5986" builtinId="8" hidden="1"/>
    <cellStyle name="Hiperlink" xfId="5988" builtinId="8" hidden="1"/>
    <cellStyle name="Hiperlink" xfId="5990" builtinId="8" hidden="1"/>
    <cellStyle name="Hiperlink" xfId="5992" builtinId="8" hidden="1"/>
    <cellStyle name="Hiperlink" xfId="5994" builtinId="8" hidden="1"/>
    <cellStyle name="Hiperlink" xfId="5996" builtinId="8" hidden="1"/>
    <cellStyle name="Hiperlink" xfId="5998" builtinId="8" hidden="1"/>
    <cellStyle name="Hiperlink" xfId="6000" builtinId="8" hidden="1"/>
    <cellStyle name="Hiperlink" xfId="5808" builtinId="8" hidden="1"/>
    <cellStyle name="Hiperlink" xfId="6003" builtinId="8" hidden="1"/>
    <cellStyle name="Hiperlink" xfId="6005" builtinId="8" hidden="1"/>
    <cellStyle name="Hiperlink" xfId="6007" builtinId="8" hidden="1"/>
    <cellStyle name="Hiperlink" xfId="6009" builtinId="8" hidden="1"/>
    <cellStyle name="Hiperlink" xfId="6011" builtinId="8" hidden="1"/>
    <cellStyle name="Hiperlink" xfId="6013" builtinId="8" hidden="1"/>
    <cellStyle name="Hiperlink" xfId="6015" builtinId="8" hidden="1"/>
    <cellStyle name="Hiperlink" xfId="6017" builtinId="8" hidden="1"/>
    <cellStyle name="Hiperlink" xfId="6019" builtinId="8" hidden="1"/>
    <cellStyle name="Hiperlink" xfId="6021" builtinId="8" hidden="1"/>
    <cellStyle name="Hiperlink" xfId="6023" builtinId="8" hidden="1"/>
    <cellStyle name="Hiperlink" xfId="6025" builtinId="8" hidden="1"/>
    <cellStyle name="Hiperlink" xfId="6027" builtinId="8" hidden="1"/>
    <cellStyle name="Hiperlink" xfId="6029" builtinId="8" hidden="1"/>
    <cellStyle name="Hiperlink" xfId="6031" builtinId="8" hidden="1"/>
    <cellStyle name="Hiperlink" xfId="6033" builtinId="8" hidden="1"/>
    <cellStyle name="Hiperlink" xfId="6035" builtinId="8" hidden="1"/>
    <cellStyle name="Hiperlink" xfId="6037" builtinId="8" hidden="1"/>
    <cellStyle name="Hiperlink" xfId="6039" builtinId="8" hidden="1"/>
    <cellStyle name="Hiperlink" xfId="6041" builtinId="8" hidden="1"/>
    <cellStyle name="Hiperlink" xfId="6043" builtinId="8" hidden="1"/>
    <cellStyle name="Hiperlink" xfId="6045" builtinId="8" hidden="1"/>
    <cellStyle name="Hiperlink" xfId="6047" builtinId="8" hidden="1"/>
    <cellStyle name="Hiperlink" xfId="6049" builtinId="8" hidden="1"/>
    <cellStyle name="Hiperlink" xfId="6051" builtinId="8" hidden="1"/>
    <cellStyle name="Hiperlink" xfId="6053" builtinId="8" hidden="1"/>
    <cellStyle name="Hiperlink" xfId="6055" builtinId="8" hidden="1"/>
    <cellStyle name="Hiperlink" xfId="6057" builtinId="8" hidden="1"/>
    <cellStyle name="Hiperlink" xfId="6059" builtinId="8" hidden="1"/>
    <cellStyle name="Hiperlink" xfId="6061" builtinId="8" hidden="1"/>
    <cellStyle name="Hiperlink" xfId="6063" builtinId="8" hidden="1"/>
    <cellStyle name="Hiperlink" xfId="6065" builtinId="8" hidden="1"/>
    <cellStyle name="Hiperlink" xfId="6067" builtinId="8" hidden="1"/>
    <cellStyle name="Hiperlink" xfId="6069" builtinId="8" hidden="1"/>
    <cellStyle name="Hiperlink" xfId="6071" builtinId="8" hidden="1"/>
    <cellStyle name="Hiperlink" xfId="6073" builtinId="8" hidden="1"/>
    <cellStyle name="Hiperlink" xfId="6075" builtinId="8" hidden="1"/>
    <cellStyle name="Hiperlink" xfId="6077" builtinId="8" hidden="1"/>
    <cellStyle name="Hiperlink" xfId="6079" builtinId="8" hidden="1"/>
    <cellStyle name="Hiperlink" xfId="6081" builtinId="8" hidden="1"/>
    <cellStyle name="Hiperlink" xfId="6083" builtinId="8" hidden="1"/>
    <cellStyle name="Hiperlink" xfId="6085" builtinId="8" hidden="1"/>
    <cellStyle name="Hiperlink" xfId="6087" builtinId="8" hidden="1"/>
    <cellStyle name="Hiperlink" xfId="6089" builtinId="8" hidden="1"/>
    <cellStyle name="Hiperlink" xfId="6091" builtinId="8" hidden="1"/>
    <cellStyle name="Hiperlink" xfId="6093" builtinId="8" hidden="1"/>
    <cellStyle name="Hiperlink" xfId="6095" builtinId="8" hidden="1"/>
    <cellStyle name="Hiperlink" xfId="6097" builtinId="8" hidden="1"/>
    <cellStyle name="Hiperlink" xfId="5905" builtinId="8" hidden="1"/>
    <cellStyle name="Hiperlink" xfId="6101" builtinId="8" hidden="1"/>
    <cellStyle name="Hiperlink" xfId="6103" builtinId="8" hidden="1"/>
    <cellStyle name="Hiperlink" xfId="6105" builtinId="8" hidden="1"/>
    <cellStyle name="Hiperlink" xfId="6107" builtinId="8" hidden="1"/>
    <cellStyle name="Hiperlink" xfId="6109" builtinId="8" hidden="1"/>
    <cellStyle name="Hiperlink" xfId="6111" builtinId="8" hidden="1"/>
    <cellStyle name="Hiperlink" xfId="6113" builtinId="8" hidden="1"/>
    <cellStyle name="Hiperlink" xfId="6115" builtinId="8" hidden="1"/>
    <cellStyle name="Hiperlink" xfId="6117" builtinId="8" hidden="1"/>
    <cellStyle name="Hiperlink" xfId="6119" builtinId="8" hidden="1"/>
    <cellStyle name="Hiperlink" xfId="6121" builtinId="8" hidden="1"/>
    <cellStyle name="Hiperlink" xfId="6123" builtinId="8" hidden="1"/>
    <cellStyle name="Hiperlink" xfId="6125" builtinId="8" hidden="1"/>
    <cellStyle name="Hiperlink" xfId="6127" builtinId="8" hidden="1"/>
    <cellStyle name="Hiperlink" xfId="6129" builtinId="8" hidden="1"/>
    <cellStyle name="Hiperlink" xfId="6131" builtinId="8" hidden="1"/>
    <cellStyle name="Hiperlink" xfId="6133" builtinId="8" hidden="1"/>
    <cellStyle name="Hiperlink" xfId="6135" builtinId="8" hidden="1"/>
    <cellStyle name="Hiperlink" xfId="6137" builtinId="8" hidden="1"/>
    <cellStyle name="Hiperlink" xfId="6139" builtinId="8" hidden="1"/>
    <cellStyle name="Hiperlink" xfId="6141" builtinId="8" hidden="1"/>
    <cellStyle name="Hiperlink" xfId="6143" builtinId="8" hidden="1"/>
    <cellStyle name="Hiperlink" xfId="6145" builtinId="8" hidden="1"/>
    <cellStyle name="Hiperlink" xfId="6147" builtinId="8" hidden="1"/>
    <cellStyle name="Hiperlink" xfId="6149" builtinId="8" hidden="1"/>
    <cellStyle name="Hiperlink" xfId="6151" builtinId="8" hidden="1"/>
    <cellStyle name="Hiperlink" xfId="6153" builtinId="8" hidden="1"/>
    <cellStyle name="Hiperlink" xfId="6155" builtinId="8" hidden="1"/>
    <cellStyle name="Hiperlink" xfId="6157" builtinId="8" hidden="1"/>
    <cellStyle name="Hiperlink" xfId="6159" builtinId="8" hidden="1"/>
    <cellStyle name="Hiperlink" xfId="6161" builtinId="8" hidden="1"/>
    <cellStyle name="Hiperlink" xfId="6163" builtinId="8" hidden="1"/>
    <cellStyle name="Hiperlink" xfId="6165" builtinId="8" hidden="1"/>
    <cellStyle name="Hiperlink" xfId="6167" builtinId="8" hidden="1"/>
    <cellStyle name="Hiperlink" xfId="6169" builtinId="8" hidden="1"/>
    <cellStyle name="Hiperlink" xfId="6171" builtinId="8" hidden="1"/>
    <cellStyle name="Hiperlink" xfId="6173" builtinId="8" hidden="1"/>
    <cellStyle name="Hiperlink" xfId="6175" builtinId="8" hidden="1"/>
    <cellStyle name="Hiperlink" xfId="6177" builtinId="8" hidden="1"/>
    <cellStyle name="Hiperlink" xfId="6179" builtinId="8" hidden="1"/>
    <cellStyle name="Hiperlink" xfId="6181" builtinId="8" hidden="1"/>
    <cellStyle name="Hiperlink" xfId="6183" builtinId="8" hidden="1"/>
    <cellStyle name="Hiperlink" xfId="6185" builtinId="8" hidden="1"/>
    <cellStyle name="Hiperlink" xfId="6187" builtinId="8" hidden="1"/>
    <cellStyle name="Hiperlink" xfId="6189" builtinId="8" hidden="1"/>
    <cellStyle name="Hiperlink" xfId="6191" builtinId="8" hidden="1"/>
    <cellStyle name="Hiperlink" xfId="6193" builtinId="8" hidden="1"/>
    <cellStyle name="Hiperlink" xfId="6195" builtinId="8" hidden="1"/>
    <cellStyle name="Hiperlink" xfId="6002" builtinId="8" hidden="1"/>
    <cellStyle name="Hiperlink" xfId="6199" builtinId="8" hidden="1"/>
    <cellStyle name="Hiperlink" xfId="6201" builtinId="8" hidden="1"/>
    <cellStyle name="Hiperlink" xfId="6203" builtinId="8" hidden="1"/>
    <cellStyle name="Hiperlink" xfId="6205" builtinId="8" hidden="1"/>
    <cellStyle name="Hiperlink" xfId="6207" builtinId="8" hidden="1"/>
    <cellStyle name="Hiperlink" xfId="6209" builtinId="8" hidden="1"/>
    <cellStyle name="Hiperlink" xfId="6211" builtinId="8" hidden="1"/>
    <cellStyle name="Hiperlink" xfId="6213" builtinId="8" hidden="1"/>
    <cellStyle name="Hiperlink" xfId="6215" builtinId="8" hidden="1"/>
    <cellStyle name="Hiperlink" xfId="6217" builtinId="8" hidden="1"/>
    <cellStyle name="Hiperlink" xfId="6219" builtinId="8" hidden="1"/>
    <cellStyle name="Hiperlink" xfId="6221" builtinId="8" hidden="1"/>
    <cellStyle name="Hiperlink" xfId="6223" builtinId="8" hidden="1"/>
    <cellStyle name="Hiperlink" xfId="6225" builtinId="8" hidden="1"/>
    <cellStyle name="Hiperlink" xfId="6227" builtinId="8" hidden="1"/>
    <cellStyle name="Hiperlink" xfId="6229" builtinId="8" hidden="1"/>
    <cellStyle name="Hiperlink" xfId="6231" builtinId="8" hidden="1"/>
    <cellStyle name="Hiperlink" xfId="6233" builtinId="8" hidden="1"/>
    <cellStyle name="Hiperlink" xfId="6235" builtinId="8" hidden="1"/>
    <cellStyle name="Hiperlink" xfId="6237" builtinId="8" hidden="1"/>
    <cellStyle name="Hiperlink" xfId="6239" builtinId="8" hidden="1"/>
    <cellStyle name="Hiperlink" xfId="6241" builtinId="8" hidden="1"/>
    <cellStyle name="Hiperlink" xfId="6243" builtinId="8" hidden="1"/>
    <cellStyle name="Hiperlink" xfId="6245" builtinId="8" hidden="1"/>
    <cellStyle name="Hiperlink" xfId="6247" builtinId="8" hidden="1"/>
    <cellStyle name="Hiperlink" xfId="6249" builtinId="8" hidden="1"/>
    <cellStyle name="Hiperlink" xfId="6251" builtinId="8" hidden="1"/>
    <cellStyle name="Hiperlink" xfId="6253" builtinId="8" hidden="1"/>
    <cellStyle name="Hiperlink" xfId="6255" builtinId="8" hidden="1"/>
    <cellStyle name="Hiperlink" xfId="6257" builtinId="8" hidden="1"/>
    <cellStyle name="Hiperlink" xfId="6259" builtinId="8" hidden="1"/>
    <cellStyle name="Hiperlink" xfId="6261" builtinId="8" hidden="1"/>
    <cellStyle name="Hiperlink" xfId="6263" builtinId="8" hidden="1"/>
    <cellStyle name="Hiperlink" xfId="6265" builtinId="8" hidden="1"/>
    <cellStyle name="Hiperlink" xfId="6267" builtinId="8" hidden="1"/>
    <cellStyle name="Hiperlink" xfId="6269" builtinId="8" hidden="1"/>
    <cellStyle name="Hiperlink" xfId="6271" builtinId="8" hidden="1"/>
    <cellStyle name="Hiperlink" xfId="6273" builtinId="8" hidden="1"/>
    <cellStyle name="Hiperlink" xfId="6275" builtinId="8" hidden="1"/>
    <cellStyle name="Hiperlink" xfId="6277" builtinId="8" hidden="1"/>
    <cellStyle name="Hiperlink" xfId="6279" builtinId="8" hidden="1"/>
    <cellStyle name="Hiperlink" xfId="6281" builtinId="8" hidden="1"/>
    <cellStyle name="Hiperlink" xfId="6283" builtinId="8" hidden="1"/>
    <cellStyle name="Hiperlink" xfId="6285" builtinId="8" hidden="1"/>
    <cellStyle name="Hiperlink" xfId="6287" builtinId="8" hidden="1"/>
    <cellStyle name="Hiperlink" xfId="6289" builtinId="8" hidden="1"/>
    <cellStyle name="Hiperlink" xfId="6291" builtinId="8" hidden="1"/>
    <cellStyle name="Hiperlink" xfId="6293" builtinId="8" hidden="1"/>
    <cellStyle name="Hiperlink" xfId="6100" builtinId="8" hidden="1"/>
    <cellStyle name="Hiperlink" xfId="6297" builtinId="8" hidden="1"/>
    <cellStyle name="Hiperlink" xfId="6299" builtinId="8" hidden="1"/>
    <cellStyle name="Hiperlink" xfId="6301" builtinId="8" hidden="1"/>
    <cellStyle name="Hiperlink" xfId="6303" builtinId="8" hidden="1"/>
    <cellStyle name="Hiperlink" xfId="6305" builtinId="8" hidden="1"/>
    <cellStyle name="Hiperlink" xfId="6307" builtinId="8" hidden="1"/>
    <cellStyle name="Hiperlink" xfId="6309" builtinId="8" hidden="1"/>
    <cellStyle name="Hiperlink" xfId="6311" builtinId="8" hidden="1"/>
    <cellStyle name="Hiperlink" xfId="6313" builtinId="8" hidden="1"/>
    <cellStyle name="Hiperlink" xfId="6315" builtinId="8" hidden="1"/>
    <cellStyle name="Hiperlink" xfId="6317" builtinId="8" hidden="1"/>
    <cellStyle name="Hiperlink" xfId="6319" builtinId="8" hidden="1"/>
    <cellStyle name="Hiperlink" xfId="6321" builtinId="8" hidden="1"/>
    <cellStyle name="Hiperlink" xfId="6323" builtinId="8" hidden="1"/>
    <cellStyle name="Hiperlink" xfId="6325" builtinId="8" hidden="1"/>
    <cellStyle name="Hiperlink" xfId="6327" builtinId="8" hidden="1"/>
    <cellStyle name="Hiperlink" xfId="6329" builtinId="8" hidden="1"/>
    <cellStyle name="Hiperlink" xfId="6331" builtinId="8" hidden="1"/>
    <cellStyle name="Hiperlink" xfId="6333" builtinId="8" hidden="1"/>
    <cellStyle name="Hiperlink" xfId="6335" builtinId="8" hidden="1"/>
    <cellStyle name="Hiperlink" xfId="6337" builtinId="8" hidden="1"/>
    <cellStyle name="Hiperlink" xfId="6339" builtinId="8" hidden="1"/>
    <cellStyle name="Hiperlink" xfId="6341" builtinId="8" hidden="1"/>
    <cellStyle name="Hiperlink" xfId="6343" builtinId="8" hidden="1"/>
    <cellStyle name="Hiperlink" xfId="6345" builtinId="8" hidden="1"/>
    <cellStyle name="Hiperlink" xfId="6347" builtinId="8" hidden="1"/>
    <cellStyle name="Hiperlink" xfId="6349" builtinId="8" hidden="1"/>
    <cellStyle name="Hiperlink" xfId="6351" builtinId="8" hidden="1"/>
    <cellStyle name="Hiperlink" xfId="6353" builtinId="8" hidden="1"/>
    <cellStyle name="Hiperlink" xfId="6355" builtinId="8" hidden="1"/>
    <cellStyle name="Hiperlink" xfId="6357" builtinId="8" hidden="1"/>
    <cellStyle name="Hiperlink" xfId="6359" builtinId="8" hidden="1"/>
    <cellStyle name="Hiperlink" xfId="6361" builtinId="8" hidden="1"/>
    <cellStyle name="Hiperlink" xfId="6363" builtinId="8" hidden="1"/>
    <cellStyle name="Hiperlink" xfId="6365" builtinId="8" hidden="1"/>
    <cellStyle name="Hiperlink" xfId="6367" builtinId="8" hidden="1"/>
    <cellStyle name="Hiperlink" xfId="6369" builtinId="8" hidden="1"/>
    <cellStyle name="Hiperlink" xfId="6371" builtinId="8" hidden="1"/>
    <cellStyle name="Hiperlink" xfId="6373" builtinId="8" hidden="1"/>
    <cellStyle name="Hiperlink" xfId="6375" builtinId="8" hidden="1"/>
    <cellStyle name="Hiperlink" xfId="6377" builtinId="8" hidden="1"/>
    <cellStyle name="Hiperlink" xfId="6379" builtinId="8" hidden="1"/>
    <cellStyle name="Hiperlink" xfId="6381" builtinId="8" hidden="1"/>
    <cellStyle name="Hiperlink" xfId="6383" builtinId="8" hidden="1"/>
    <cellStyle name="Hiperlink" xfId="6385" builtinId="8" hidden="1"/>
    <cellStyle name="Hiperlink" xfId="6387" builtinId="8" hidden="1"/>
    <cellStyle name="Hiperlink" xfId="6389" builtinId="8" hidden="1"/>
    <cellStyle name="Hiperlink" xfId="6391" builtinId="8" hidden="1"/>
    <cellStyle name="Hiperlink" xfId="6198" builtinId="8" hidden="1"/>
    <cellStyle name="Hiperlink" xfId="6394" builtinId="8" hidden="1"/>
    <cellStyle name="Hiperlink" xfId="6396" builtinId="8" hidden="1"/>
    <cellStyle name="Hiperlink" xfId="6398" builtinId="8" hidden="1"/>
    <cellStyle name="Hiperlink" xfId="6400" builtinId="8" hidden="1"/>
    <cellStyle name="Hiperlink" xfId="6402" builtinId="8" hidden="1"/>
    <cellStyle name="Hiperlink" xfId="6404" builtinId="8" hidden="1"/>
    <cellStyle name="Hiperlink" xfId="6406" builtinId="8" hidden="1"/>
    <cellStyle name="Hiperlink" xfId="6408" builtinId="8" hidden="1"/>
    <cellStyle name="Hiperlink" xfId="6410" builtinId="8" hidden="1"/>
    <cellStyle name="Hiperlink" xfId="6412" builtinId="8" hidden="1"/>
    <cellStyle name="Hiperlink" xfId="6414" builtinId="8" hidden="1"/>
    <cellStyle name="Hiperlink" xfId="6416" builtinId="8" hidden="1"/>
    <cellStyle name="Hiperlink" xfId="6418" builtinId="8" hidden="1"/>
    <cellStyle name="Hiperlink" xfId="6420" builtinId="8" hidden="1"/>
    <cellStyle name="Hiperlink" xfId="6422" builtinId="8" hidden="1"/>
    <cellStyle name="Hiperlink" xfId="6424" builtinId="8" hidden="1"/>
    <cellStyle name="Hiperlink" xfId="6426" builtinId="8" hidden="1"/>
    <cellStyle name="Hiperlink" xfId="6428" builtinId="8" hidden="1"/>
    <cellStyle name="Hiperlink" xfId="6430" builtinId="8" hidden="1"/>
    <cellStyle name="Hiperlink" xfId="6432" builtinId="8" hidden="1"/>
    <cellStyle name="Hiperlink" xfId="6434" builtinId="8" hidden="1"/>
    <cellStyle name="Hiperlink" xfId="6436" builtinId="8" hidden="1"/>
    <cellStyle name="Hiperlink" xfId="6438" builtinId="8" hidden="1"/>
    <cellStyle name="Hiperlink" xfId="6440" builtinId="8" hidden="1"/>
    <cellStyle name="Hiperlink" xfId="6442" builtinId="8" hidden="1"/>
    <cellStyle name="Hiperlink" xfId="6444" builtinId="8" hidden="1"/>
    <cellStyle name="Hiperlink" xfId="6446" builtinId="8" hidden="1"/>
    <cellStyle name="Hiperlink" xfId="6448" builtinId="8" hidden="1"/>
    <cellStyle name="Hiperlink" xfId="6450" builtinId="8" hidden="1"/>
    <cellStyle name="Hiperlink" xfId="6452" builtinId="8" hidden="1"/>
    <cellStyle name="Hiperlink" xfId="6454" builtinId="8" hidden="1"/>
    <cellStyle name="Hiperlink" xfId="6456" builtinId="8" hidden="1"/>
    <cellStyle name="Hiperlink" xfId="6458" builtinId="8" hidden="1"/>
    <cellStyle name="Hiperlink" xfId="6460" builtinId="8" hidden="1"/>
    <cellStyle name="Hiperlink" xfId="6462" builtinId="8" hidden="1"/>
    <cellStyle name="Hiperlink" xfId="6464" builtinId="8" hidden="1"/>
    <cellStyle name="Hiperlink" xfId="6466" builtinId="8" hidden="1"/>
    <cellStyle name="Hiperlink" xfId="6468" builtinId="8" hidden="1"/>
    <cellStyle name="Hiperlink" xfId="6470" builtinId="8" hidden="1"/>
    <cellStyle name="Hiperlink" xfId="6472" builtinId="8" hidden="1"/>
    <cellStyle name="Hiperlink" xfId="6474" builtinId="8" hidden="1"/>
    <cellStyle name="Hiperlink" xfId="6476" builtinId="8" hidden="1"/>
    <cellStyle name="Hiperlink" xfId="6478" builtinId="8" hidden="1"/>
    <cellStyle name="Hiperlink" xfId="6480" builtinId="8" hidden="1"/>
    <cellStyle name="Hiperlink" xfId="6482" builtinId="8" hidden="1"/>
    <cellStyle name="Hiperlink" xfId="6484" builtinId="8" hidden="1"/>
    <cellStyle name="Hiperlink" xfId="6486" builtinId="8" hidden="1"/>
    <cellStyle name="Hiperlink" xfId="6488" builtinId="8" hidden="1"/>
    <cellStyle name="Hiperlink" xfId="6296" builtinId="8" hidden="1"/>
    <cellStyle name="Hiperlink" xfId="6491" builtinId="8" hidden="1"/>
    <cellStyle name="Hiperlink" xfId="6493" builtinId="8" hidden="1"/>
    <cellStyle name="Hiperlink" xfId="6495" builtinId="8" hidden="1"/>
    <cellStyle name="Hiperlink" xfId="6497" builtinId="8" hidden="1"/>
    <cellStyle name="Hiperlink" xfId="6499" builtinId="8" hidden="1"/>
    <cellStyle name="Hiperlink" xfId="6501" builtinId="8" hidden="1"/>
    <cellStyle name="Hiperlink" xfId="6503" builtinId="8" hidden="1"/>
    <cellStyle name="Hiperlink" xfId="6505" builtinId="8" hidden="1"/>
    <cellStyle name="Hiperlink" xfId="6507" builtinId="8" hidden="1"/>
    <cellStyle name="Hiperlink" xfId="6509" builtinId="8" hidden="1"/>
    <cellStyle name="Hiperlink" xfId="6511" builtinId="8" hidden="1"/>
    <cellStyle name="Hiperlink" xfId="6513" builtinId="8" hidden="1"/>
    <cellStyle name="Hiperlink" xfId="6515" builtinId="8" hidden="1"/>
    <cellStyle name="Hiperlink" xfId="6517" builtinId="8" hidden="1"/>
    <cellStyle name="Hiperlink" xfId="6519" builtinId="8" hidden="1"/>
    <cellStyle name="Hiperlink" xfId="6521" builtinId="8" hidden="1"/>
    <cellStyle name="Hiperlink" xfId="6523" builtinId="8" hidden="1"/>
    <cellStyle name="Hiperlink" xfId="6525" builtinId="8" hidden="1"/>
    <cellStyle name="Hiperlink" xfId="6527" builtinId="8" hidden="1"/>
    <cellStyle name="Hiperlink" xfId="6529" builtinId="8" hidden="1"/>
    <cellStyle name="Hiperlink" xfId="6531" builtinId="8" hidden="1"/>
    <cellStyle name="Hiperlink" xfId="6533" builtinId="8" hidden="1"/>
    <cellStyle name="Hiperlink" xfId="6535" builtinId="8" hidden="1"/>
    <cellStyle name="Hiperlink" xfId="6537" builtinId="8" hidden="1"/>
    <cellStyle name="Hiperlink" xfId="6539" builtinId="8" hidden="1"/>
    <cellStyle name="Hiperlink" xfId="6541" builtinId="8" hidden="1"/>
    <cellStyle name="Hiperlink" xfId="6543" builtinId="8" hidden="1"/>
    <cellStyle name="Hiperlink" xfId="6545" builtinId="8" hidden="1"/>
    <cellStyle name="Hiperlink" xfId="6547" builtinId="8" hidden="1"/>
    <cellStyle name="Hiperlink" xfId="6549" builtinId="8" hidden="1"/>
    <cellStyle name="Hiperlink" xfId="6551" builtinId="8" hidden="1"/>
    <cellStyle name="Hiperlink" xfId="6553" builtinId="8" hidden="1"/>
    <cellStyle name="Hiperlink" xfId="6555" builtinId="8" hidden="1"/>
    <cellStyle name="Hiperlink" xfId="6557" builtinId="8" hidden="1"/>
    <cellStyle name="Hiperlink" xfId="6559" builtinId="8" hidden="1"/>
    <cellStyle name="Hiperlink" xfId="6561" builtinId="8" hidden="1"/>
    <cellStyle name="Hiperlink" xfId="6563" builtinId="8" hidden="1"/>
    <cellStyle name="Hiperlink" xfId="6565" builtinId="8" hidden="1"/>
    <cellStyle name="Hiperlink" xfId="6567" builtinId="8" hidden="1"/>
    <cellStyle name="Hiperlink" xfId="6569" builtinId="8" hidden="1"/>
    <cellStyle name="Hiperlink" xfId="6571" builtinId="8" hidden="1"/>
    <cellStyle name="Hiperlink" xfId="6573" builtinId="8" hidden="1"/>
    <cellStyle name="Hiperlink" xfId="6575" builtinId="8" hidden="1"/>
    <cellStyle name="Hiperlink" xfId="6577" builtinId="8" hidden="1"/>
    <cellStyle name="Hiperlink" xfId="6579" builtinId="8" hidden="1"/>
    <cellStyle name="Hiperlink" xfId="6581" builtinId="8" hidden="1"/>
    <cellStyle name="Hiperlink" xfId="6583" builtinId="8" hidden="1"/>
    <cellStyle name="Hiperlink" xfId="6585" builtinId="8" hidden="1"/>
    <cellStyle name="Hiperlink" xfId="6589" builtinId="8" hidden="1"/>
    <cellStyle name="Hiperlink" xfId="6591" builtinId="8" hidden="1"/>
    <cellStyle name="Hiperlink" xfId="6593" builtinId="8" hidden="1"/>
    <cellStyle name="Hiperlink" xfId="6595" builtinId="8" hidden="1"/>
    <cellStyle name="Hiperlink" xfId="6597" builtinId="8" hidden="1"/>
    <cellStyle name="Hiperlink" xfId="6599" builtinId="8" hidden="1"/>
    <cellStyle name="Hiperlink" xfId="6601" builtinId="8" hidden="1"/>
    <cellStyle name="Hiperlink" xfId="6603" builtinId="8" hidden="1"/>
    <cellStyle name="Hiperlink" xfId="6605" builtinId="8" hidden="1"/>
    <cellStyle name="Hiperlink" xfId="6607" builtinId="8" hidden="1"/>
    <cellStyle name="Hiperlink" xfId="6609" builtinId="8" hidden="1"/>
    <cellStyle name="Hiperlink" xfId="6611" builtinId="8" hidden="1"/>
    <cellStyle name="Hiperlink" xfId="6613" builtinId="8" hidden="1"/>
    <cellStyle name="Hiperlink" xfId="6615" builtinId="8" hidden="1"/>
    <cellStyle name="Hiperlink" xfId="6617" builtinId="8" hidden="1"/>
    <cellStyle name="Hiperlink" xfId="6619" builtinId="8" hidden="1"/>
    <cellStyle name="Hiperlink" xfId="6621" builtinId="8" hidden="1"/>
    <cellStyle name="Hiperlink" xfId="6623" builtinId="8" hidden="1"/>
    <cellStyle name="Hiperlink" xfId="6625" builtinId="8" hidden="1"/>
    <cellStyle name="Hiperlink" xfId="6627" builtinId="8" hidden="1"/>
    <cellStyle name="Hiperlink" xfId="6629" builtinId="8" hidden="1"/>
    <cellStyle name="Hiperlink" xfId="6631" builtinId="8" hidden="1"/>
    <cellStyle name="Hiperlink" xfId="6633" builtinId="8" hidden="1"/>
    <cellStyle name="Hiperlink" xfId="6635" builtinId="8" hidden="1"/>
    <cellStyle name="Hiperlink" xfId="6637" builtinId="8" hidden="1"/>
    <cellStyle name="Hiperlink" xfId="6639" builtinId="8" hidden="1"/>
    <cellStyle name="Hiperlink" xfId="6641" builtinId="8" hidden="1"/>
    <cellStyle name="Hiperlink" xfId="6643" builtinId="8" hidden="1"/>
    <cellStyle name="Hiperlink" xfId="6645" builtinId="8" hidden="1"/>
    <cellStyle name="Hiperlink" xfId="6647" builtinId="8" hidden="1"/>
    <cellStyle name="Hiperlink" xfId="6649" builtinId="8" hidden="1"/>
    <cellStyle name="Hiperlink" xfId="6651" builtinId="8" hidden="1"/>
    <cellStyle name="Hiperlink" xfId="6653" builtinId="8" hidden="1"/>
    <cellStyle name="Hiperlink" xfId="6655" builtinId="8" hidden="1"/>
    <cellStyle name="Hiperlink" xfId="6657" builtinId="8" hidden="1"/>
    <cellStyle name="Hiperlink" xfId="6659" builtinId="8" hidden="1"/>
    <cellStyle name="Hiperlink" xfId="6661" builtinId="8" hidden="1"/>
    <cellStyle name="Hiperlink" xfId="6663" builtinId="8" hidden="1"/>
    <cellStyle name="Hiperlink" xfId="6665" builtinId="8" hidden="1"/>
    <cellStyle name="Hiperlink" xfId="6667" builtinId="8" hidden="1"/>
    <cellStyle name="Hiperlink" xfId="6669" builtinId="8" hidden="1"/>
    <cellStyle name="Hiperlink" xfId="6671" builtinId="8" hidden="1"/>
    <cellStyle name="Hiperlink" xfId="6673" builtinId="8" hidden="1"/>
    <cellStyle name="Hiperlink" xfId="6675" builtinId="8" hidden="1"/>
    <cellStyle name="Hiperlink" xfId="6677" builtinId="8" hidden="1"/>
    <cellStyle name="Hiperlink" xfId="6679" builtinId="8" hidden="1"/>
    <cellStyle name="Hiperlink" xfId="6681" builtinId="8" hidden="1"/>
    <cellStyle name="Hiperlink" xfId="6683" builtinId="8" hidden="1"/>
    <cellStyle name="Hiperlink" xfId="6685" builtinId="8" hidden="1"/>
    <cellStyle name="Hiperlink" xfId="6689" builtinId="8" hidden="1"/>
    <cellStyle name="Hiperlink" xfId="6691" builtinId="8" hidden="1"/>
    <cellStyle name="Hiperlink" xfId="6693" builtinId="8" hidden="1"/>
    <cellStyle name="Hiperlink" xfId="6695" builtinId="8" hidden="1"/>
    <cellStyle name="Hiperlink" xfId="6697" builtinId="8" hidden="1"/>
    <cellStyle name="Hiperlink" xfId="6699" builtinId="8" hidden="1"/>
    <cellStyle name="Hiperlink" xfId="6701" builtinId="8" hidden="1"/>
    <cellStyle name="Hiperlink" xfId="6703" builtinId="8" hidden="1"/>
    <cellStyle name="Hiperlink" xfId="6705" builtinId="8" hidden="1"/>
    <cellStyle name="Hiperlink" xfId="6707" builtinId="8" hidden="1"/>
    <cellStyle name="Hiperlink" xfId="6709" builtinId="8" hidden="1"/>
    <cellStyle name="Hiperlink" xfId="6711" builtinId="8" hidden="1"/>
    <cellStyle name="Hiperlink" xfId="6713" builtinId="8" hidden="1"/>
    <cellStyle name="Hiperlink" xfId="6715" builtinId="8" hidden="1"/>
    <cellStyle name="Hiperlink" xfId="6717" builtinId="8" hidden="1"/>
    <cellStyle name="Hiperlink" xfId="6719" builtinId="8" hidden="1"/>
    <cellStyle name="Hiperlink" xfId="6721" builtinId="8" hidden="1"/>
    <cellStyle name="Hiperlink" xfId="6723" builtinId="8" hidden="1"/>
    <cellStyle name="Hiperlink" xfId="6725" builtinId="8" hidden="1"/>
    <cellStyle name="Hiperlink" xfId="6727" builtinId="8" hidden="1"/>
    <cellStyle name="Hiperlink" xfId="6729" builtinId="8" hidden="1"/>
    <cellStyle name="Hiperlink" xfId="6731" builtinId="8" hidden="1"/>
    <cellStyle name="Hiperlink" xfId="6733" builtinId="8" hidden="1"/>
    <cellStyle name="Hiperlink" xfId="6735" builtinId="8" hidden="1"/>
    <cellStyle name="Hiperlink" xfId="6737" builtinId="8" hidden="1"/>
    <cellStyle name="Hiperlink" xfId="6739" builtinId="8" hidden="1"/>
    <cellStyle name="Hiperlink" xfId="6741" builtinId="8" hidden="1"/>
    <cellStyle name="Hiperlink" xfId="6743" builtinId="8" hidden="1"/>
    <cellStyle name="Hiperlink" xfId="6745" builtinId="8" hidden="1"/>
    <cellStyle name="Hiperlink" xfId="6747" builtinId="8" hidden="1"/>
    <cellStyle name="Hiperlink" xfId="6749" builtinId="8" hidden="1"/>
    <cellStyle name="Hiperlink" xfId="6751" builtinId="8" hidden="1"/>
    <cellStyle name="Hiperlink" xfId="6753" builtinId="8" hidden="1"/>
    <cellStyle name="Hiperlink" xfId="6755" builtinId="8" hidden="1"/>
    <cellStyle name="Hiperlink" xfId="6757" builtinId="8" hidden="1"/>
    <cellStyle name="Hiperlink" xfId="6759" builtinId="8" hidden="1"/>
    <cellStyle name="Hiperlink" xfId="6761" builtinId="8" hidden="1"/>
    <cellStyle name="Hiperlink" xfId="6763" builtinId="8" hidden="1"/>
    <cellStyle name="Hiperlink" xfId="6765" builtinId="8" hidden="1"/>
    <cellStyle name="Hiperlink" xfId="6767" builtinId="8" hidden="1"/>
    <cellStyle name="Hiperlink" xfId="6769" builtinId="8" hidden="1"/>
    <cellStyle name="Hiperlink" xfId="6771" builtinId="8" hidden="1"/>
    <cellStyle name="Hiperlink" xfId="6773" builtinId="8" hidden="1"/>
    <cellStyle name="Hiperlink" xfId="6775" builtinId="8" hidden="1"/>
    <cellStyle name="Hiperlink" xfId="6777" builtinId="8" hidden="1"/>
    <cellStyle name="Hiperlink" xfId="6779" builtinId="8" hidden="1"/>
    <cellStyle name="Hiperlink" xfId="6781" builtinId="8" hidden="1"/>
    <cellStyle name="Hiperlink" xfId="6783" builtinId="8" hidden="1"/>
    <cellStyle name="Hiperlink" xfId="6785" builtinId="8" hidden="1"/>
    <cellStyle name="Hiperlink" xfId="6687" builtinId="8" hidden="1"/>
    <cellStyle name="Hiperlink" xfId="6789" builtinId="8" hidden="1"/>
    <cellStyle name="Hiperlink" xfId="6791" builtinId="8" hidden="1"/>
    <cellStyle name="Hiperlink" xfId="6793" builtinId="8" hidden="1"/>
    <cellStyle name="Hiperlink" xfId="6795" builtinId="8" hidden="1"/>
    <cellStyle name="Hiperlink" xfId="6797" builtinId="8" hidden="1"/>
    <cellStyle name="Hiperlink" xfId="6799" builtinId="8" hidden="1"/>
    <cellStyle name="Hiperlink" xfId="6801" builtinId="8" hidden="1"/>
    <cellStyle name="Hiperlink" xfId="6803" builtinId="8" hidden="1"/>
    <cellStyle name="Hiperlink" xfId="6805" builtinId="8" hidden="1"/>
    <cellStyle name="Hiperlink" xfId="6807" builtinId="8" hidden="1"/>
    <cellStyle name="Hiperlink" xfId="6809" builtinId="8" hidden="1"/>
    <cellStyle name="Hiperlink" xfId="6811" builtinId="8" hidden="1"/>
    <cellStyle name="Hiperlink" xfId="6813" builtinId="8" hidden="1"/>
    <cellStyle name="Hiperlink" xfId="6815" builtinId="8" hidden="1"/>
    <cellStyle name="Hiperlink" xfId="6817" builtinId="8" hidden="1"/>
    <cellStyle name="Hiperlink" xfId="6819" builtinId="8" hidden="1"/>
    <cellStyle name="Hiperlink" xfId="6821" builtinId="8" hidden="1"/>
    <cellStyle name="Hiperlink" xfId="6823" builtinId="8" hidden="1"/>
    <cellStyle name="Hiperlink" xfId="6825" builtinId="8" hidden="1"/>
    <cellStyle name="Hiperlink" xfId="6827" builtinId="8" hidden="1"/>
    <cellStyle name="Hiperlink" xfId="6829" builtinId="8" hidden="1"/>
    <cellStyle name="Hiperlink" xfId="6831" builtinId="8" hidden="1"/>
    <cellStyle name="Hiperlink" xfId="6833" builtinId="8" hidden="1"/>
    <cellStyle name="Hiperlink" xfId="6835" builtinId="8" hidden="1"/>
    <cellStyle name="Hiperlink" xfId="6837" builtinId="8" hidden="1"/>
    <cellStyle name="Hiperlink" xfId="6839" builtinId="8" hidden="1"/>
    <cellStyle name="Hiperlink" xfId="6841" builtinId="8" hidden="1"/>
    <cellStyle name="Hiperlink" xfId="6843" builtinId="8" hidden="1"/>
    <cellStyle name="Hiperlink" xfId="6845" builtinId="8" hidden="1"/>
    <cellStyle name="Hiperlink" xfId="6847" builtinId="8" hidden="1"/>
    <cellStyle name="Hiperlink" xfId="6849" builtinId="8" hidden="1"/>
    <cellStyle name="Hiperlink" xfId="6851" builtinId="8" hidden="1"/>
    <cellStyle name="Hiperlink" xfId="6853" builtinId="8" hidden="1"/>
    <cellStyle name="Hiperlink" xfId="6855" builtinId="8" hidden="1"/>
    <cellStyle name="Hiperlink" xfId="6857" builtinId="8" hidden="1"/>
    <cellStyle name="Hiperlink" xfId="6859" builtinId="8" hidden="1"/>
    <cellStyle name="Hiperlink" xfId="6861" builtinId="8" hidden="1"/>
    <cellStyle name="Hiperlink" xfId="6863" builtinId="8" hidden="1"/>
    <cellStyle name="Hiperlink" xfId="6865" builtinId="8" hidden="1"/>
    <cellStyle name="Hiperlink" xfId="6867" builtinId="8" hidden="1"/>
    <cellStyle name="Hiperlink" xfId="6869" builtinId="8" hidden="1"/>
    <cellStyle name="Hiperlink" xfId="6871" builtinId="8" hidden="1"/>
    <cellStyle name="Hiperlink" xfId="6873" builtinId="8" hidden="1"/>
    <cellStyle name="Hiperlink" xfId="6875" builtinId="8" hidden="1"/>
    <cellStyle name="Hiperlink" xfId="6877" builtinId="8" hidden="1"/>
    <cellStyle name="Hiperlink" xfId="6879" builtinId="8" hidden="1"/>
    <cellStyle name="Hiperlink" xfId="6881" builtinId="8" hidden="1"/>
    <cellStyle name="Hiperlink" xfId="6883" builtinId="8" hidden="1"/>
    <cellStyle name="Hiperlink" xfId="6490" builtinId="8" hidden="1"/>
    <cellStyle name="Hiperlink" xfId="6887" builtinId="8" hidden="1"/>
    <cellStyle name="Hiperlink" xfId="6889" builtinId="8" hidden="1"/>
    <cellStyle name="Hiperlink" xfId="6891" builtinId="8" hidden="1"/>
    <cellStyle name="Hiperlink" xfId="6893" builtinId="8" hidden="1"/>
    <cellStyle name="Hiperlink" xfId="6895" builtinId="8" hidden="1"/>
    <cellStyle name="Hiperlink" xfId="6897" builtinId="8" hidden="1"/>
    <cellStyle name="Hiperlink" xfId="6899" builtinId="8" hidden="1"/>
    <cellStyle name="Hiperlink" xfId="6901" builtinId="8" hidden="1"/>
    <cellStyle name="Hiperlink" xfId="6903" builtinId="8" hidden="1"/>
    <cellStyle name="Hiperlink" xfId="6905" builtinId="8" hidden="1"/>
    <cellStyle name="Hiperlink" xfId="6907" builtinId="8" hidden="1"/>
    <cellStyle name="Hiperlink" xfId="6909" builtinId="8" hidden="1"/>
    <cellStyle name="Hiperlink" xfId="6911" builtinId="8" hidden="1"/>
    <cellStyle name="Hiperlink" xfId="6913" builtinId="8" hidden="1"/>
    <cellStyle name="Hiperlink" xfId="6915" builtinId="8" hidden="1"/>
    <cellStyle name="Hiperlink" xfId="6917" builtinId="8" hidden="1"/>
    <cellStyle name="Hiperlink" xfId="6919" builtinId="8" hidden="1"/>
    <cellStyle name="Hiperlink" xfId="6921" builtinId="8" hidden="1"/>
    <cellStyle name="Hiperlink" xfId="6923" builtinId="8" hidden="1"/>
    <cellStyle name="Hiperlink" xfId="6925" builtinId="8" hidden="1"/>
    <cellStyle name="Hiperlink" xfId="6927" builtinId="8" hidden="1"/>
    <cellStyle name="Hiperlink" xfId="6929" builtinId="8" hidden="1"/>
    <cellStyle name="Hiperlink" xfId="6931" builtinId="8" hidden="1"/>
    <cellStyle name="Hiperlink" xfId="6933" builtinId="8" hidden="1"/>
    <cellStyle name="Hiperlink" xfId="6935" builtinId="8" hidden="1"/>
    <cellStyle name="Hiperlink" xfId="6937" builtinId="8" hidden="1"/>
    <cellStyle name="Hiperlink" xfId="6939" builtinId="8" hidden="1"/>
    <cellStyle name="Hiperlink" xfId="6941" builtinId="8" hidden="1"/>
    <cellStyle name="Hiperlink" xfId="6943" builtinId="8" hidden="1"/>
    <cellStyle name="Hiperlink" xfId="6945" builtinId="8" hidden="1"/>
    <cellStyle name="Hiperlink" xfId="6947" builtinId="8" hidden="1"/>
    <cellStyle name="Hiperlink" xfId="6949" builtinId="8" hidden="1"/>
    <cellStyle name="Hiperlink" xfId="6951" builtinId="8" hidden="1"/>
    <cellStyle name="Hiperlink" xfId="6953" builtinId="8" hidden="1"/>
    <cellStyle name="Hiperlink" xfId="6955" builtinId="8" hidden="1"/>
    <cellStyle name="Hiperlink" xfId="6957" builtinId="8" hidden="1"/>
    <cellStyle name="Hiperlink" xfId="6959" builtinId="8" hidden="1"/>
    <cellStyle name="Hiperlink" xfId="6961" builtinId="8" hidden="1"/>
    <cellStyle name="Hiperlink" xfId="6963" builtinId="8" hidden="1"/>
    <cellStyle name="Hiperlink" xfId="6965" builtinId="8" hidden="1"/>
    <cellStyle name="Hiperlink" xfId="6967" builtinId="8" hidden="1"/>
    <cellStyle name="Hiperlink" xfId="6969" builtinId="8" hidden="1"/>
    <cellStyle name="Hiperlink" xfId="6971" builtinId="8" hidden="1"/>
    <cellStyle name="Hiperlink" xfId="6973" builtinId="8" hidden="1"/>
    <cellStyle name="Hiperlink" xfId="6975" builtinId="8" hidden="1"/>
    <cellStyle name="Hiperlink" xfId="6977" builtinId="8" hidden="1"/>
    <cellStyle name="Hiperlink" xfId="6979" builtinId="8" hidden="1"/>
    <cellStyle name="Hiperlink" xfId="6981" builtinId="8" hidden="1"/>
    <cellStyle name="Hiperlink" xfId="6788" builtinId="8" hidden="1"/>
    <cellStyle name="Hiperlink" xfId="6985" builtinId="8" hidden="1"/>
    <cellStyle name="Hiperlink" xfId="6987" builtinId="8" hidden="1"/>
    <cellStyle name="Hiperlink" xfId="6989" builtinId="8" hidden="1"/>
    <cellStyle name="Hiperlink" xfId="6991" builtinId="8" hidden="1"/>
    <cellStyle name="Hiperlink" xfId="6993" builtinId="8" hidden="1"/>
    <cellStyle name="Hiperlink" xfId="6995" builtinId="8" hidden="1"/>
    <cellStyle name="Hiperlink" xfId="6997" builtinId="8" hidden="1"/>
    <cellStyle name="Hiperlink" xfId="6999" builtinId="8" hidden="1"/>
    <cellStyle name="Hiperlink" xfId="7001" builtinId="8" hidden="1"/>
    <cellStyle name="Hiperlink" xfId="7003" builtinId="8" hidden="1"/>
    <cellStyle name="Hiperlink" xfId="7005" builtinId="8" hidden="1"/>
    <cellStyle name="Hiperlink" xfId="7007" builtinId="8" hidden="1"/>
    <cellStyle name="Hiperlink" xfId="7009" builtinId="8" hidden="1"/>
    <cellStyle name="Hiperlink" xfId="7011" builtinId="8" hidden="1"/>
    <cellStyle name="Hiperlink" xfId="7013" builtinId="8" hidden="1"/>
    <cellStyle name="Hiperlink" xfId="7015" builtinId="8" hidden="1"/>
    <cellStyle name="Hiperlink" xfId="7017" builtinId="8" hidden="1"/>
    <cellStyle name="Hiperlink" xfId="7019" builtinId="8" hidden="1"/>
    <cellStyle name="Hiperlink" xfId="7021" builtinId="8" hidden="1"/>
    <cellStyle name="Hiperlink" xfId="7023" builtinId="8" hidden="1"/>
    <cellStyle name="Hiperlink" xfId="7025" builtinId="8" hidden="1"/>
    <cellStyle name="Hiperlink" xfId="7027" builtinId="8" hidden="1"/>
    <cellStyle name="Hiperlink" xfId="7029" builtinId="8" hidden="1"/>
    <cellStyle name="Hiperlink" xfId="7031" builtinId="8" hidden="1"/>
    <cellStyle name="Hiperlink" xfId="7033" builtinId="8" hidden="1"/>
    <cellStyle name="Hiperlink" xfId="7035" builtinId="8" hidden="1"/>
    <cellStyle name="Hiperlink" xfId="7037" builtinId="8" hidden="1"/>
    <cellStyle name="Hiperlink" xfId="7039" builtinId="8" hidden="1"/>
    <cellStyle name="Hiperlink" xfId="7041" builtinId="8" hidden="1"/>
    <cellStyle name="Hiperlink" xfId="7043" builtinId="8" hidden="1"/>
    <cellStyle name="Hiperlink" xfId="7045" builtinId="8" hidden="1"/>
    <cellStyle name="Hiperlink" xfId="7047" builtinId="8" hidden="1"/>
    <cellStyle name="Hiperlink" xfId="7049" builtinId="8" hidden="1"/>
    <cellStyle name="Hiperlink" xfId="7051" builtinId="8" hidden="1"/>
    <cellStyle name="Hiperlink" xfId="7053" builtinId="8" hidden="1"/>
    <cellStyle name="Hiperlink" xfId="7055" builtinId="8" hidden="1"/>
    <cellStyle name="Hiperlink" xfId="7057" builtinId="8" hidden="1"/>
    <cellStyle name="Hiperlink" xfId="7059" builtinId="8" hidden="1"/>
    <cellStyle name="Hiperlink" xfId="7061" builtinId="8" hidden="1"/>
    <cellStyle name="Hiperlink" xfId="7063" builtinId="8" hidden="1"/>
    <cellStyle name="Hiperlink" xfId="7065" builtinId="8" hidden="1"/>
    <cellStyle name="Hiperlink" xfId="7067" builtinId="8" hidden="1"/>
    <cellStyle name="Hiperlink" xfId="7069" builtinId="8" hidden="1"/>
    <cellStyle name="Hiperlink" xfId="7071" builtinId="8" hidden="1"/>
    <cellStyle name="Hiperlink" xfId="7073" builtinId="8" hidden="1"/>
    <cellStyle name="Hiperlink" xfId="7075" builtinId="8" hidden="1"/>
    <cellStyle name="Hiperlink" xfId="7077" builtinId="8" hidden="1"/>
    <cellStyle name="Hiperlink" xfId="7079" builtinId="8" hidden="1"/>
    <cellStyle name="Hiperlink" xfId="6886" builtinId="8" hidden="1"/>
    <cellStyle name="Hiperlink" xfId="7083" builtinId="8" hidden="1"/>
    <cellStyle name="Hiperlink" xfId="7085" builtinId="8" hidden="1"/>
    <cellStyle name="Hiperlink" xfId="7087" builtinId="8" hidden="1"/>
    <cellStyle name="Hiperlink" xfId="7089" builtinId="8" hidden="1"/>
    <cellStyle name="Hiperlink" xfId="7091" builtinId="8" hidden="1"/>
    <cellStyle name="Hiperlink" xfId="7093" builtinId="8" hidden="1"/>
    <cellStyle name="Hiperlink" xfId="7095" builtinId="8" hidden="1"/>
    <cellStyle name="Hiperlink" xfId="7097" builtinId="8" hidden="1"/>
    <cellStyle name="Hiperlink" xfId="7099" builtinId="8" hidden="1"/>
    <cellStyle name="Hiperlink" xfId="7101" builtinId="8" hidden="1"/>
    <cellStyle name="Hiperlink" xfId="7103" builtinId="8" hidden="1"/>
    <cellStyle name="Hiperlink" xfId="7105" builtinId="8" hidden="1"/>
    <cellStyle name="Hiperlink" xfId="7107" builtinId="8" hidden="1"/>
    <cellStyle name="Hiperlink" xfId="7109" builtinId="8" hidden="1"/>
    <cellStyle name="Hiperlink" xfId="7111" builtinId="8" hidden="1"/>
    <cellStyle name="Hiperlink" xfId="7113" builtinId="8" hidden="1"/>
    <cellStyle name="Hiperlink" xfId="7115" builtinId="8" hidden="1"/>
    <cellStyle name="Hiperlink" xfId="7117" builtinId="8" hidden="1"/>
    <cellStyle name="Hiperlink" xfId="7119" builtinId="8" hidden="1"/>
    <cellStyle name="Hiperlink" xfId="7121" builtinId="8" hidden="1"/>
    <cellStyle name="Hiperlink" xfId="7123" builtinId="8" hidden="1"/>
    <cellStyle name="Hiperlink" xfId="7125" builtinId="8" hidden="1"/>
    <cellStyle name="Hiperlink" xfId="7127" builtinId="8" hidden="1"/>
    <cellStyle name="Hiperlink" xfId="7129" builtinId="8" hidden="1"/>
    <cellStyle name="Hiperlink" xfId="7131" builtinId="8" hidden="1"/>
    <cellStyle name="Hiperlink" xfId="7133" builtinId="8" hidden="1"/>
    <cellStyle name="Hiperlink" xfId="7135" builtinId="8" hidden="1"/>
    <cellStyle name="Hiperlink" xfId="7137" builtinId="8" hidden="1"/>
    <cellStyle name="Hiperlink" xfId="7139" builtinId="8" hidden="1"/>
    <cellStyle name="Hiperlink" xfId="7141" builtinId="8" hidden="1"/>
    <cellStyle name="Hiperlink" xfId="7143" builtinId="8" hidden="1"/>
    <cellStyle name="Hiperlink" xfId="7145" builtinId="8" hidden="1"/>
    <cellStyle name="Hiperlink" xfId="7147" builtinId="8" hidden="1"/>
    <cellStyle name="Hiperlink" xfId="7149" builtinId="8" hidden="1"/>
    <cellStyle name="Hiperlink" xfId="7151" builtinId="8" hidden="1"/>
    <cellStyle name="Hiperlink" xfId="7153" builtinId="8" hidden="1"/>
    <cellStyle name="Hiperlink" xfId="7155" builtinId="8" hidden="1"/>
    <cellStyle name="Hiperlink" xfId="7157" builtinId="8" hidden="1"/>
    <cellStyle name="Hiperlink" xfId="7159" builtinId="8" hidden="1"/>
    <cellStyle name="Hiperlink" xfId="7161" builtinId="8" hidden="1"/>
    <cellStyle name="Hiperlink" xfId="7163" builtinId="8" hidden="1"/>
    <cellStyle name="Hiperlink" xfId="7165" builtinId="8" hidden="1"/>
    <cellStyle name="Hiperlink" xfId="7167" builtinId="8" hidden="1"/>
    <cellStyle name="Hiperlink" xfId="7169" builtinId="8" hidden="1"/>
    <cellStyle name="Hiperlink" xfId="7171" builtinId="8" hidden="1"/>
    <cellStyle name="Hiperlink" xfId="7173" builtinId="8" hidden="1"/>
    <cellStyle name="Hiperlink" xfId="7175" builtinId="8" hidden="1"/>
    <cellStyle name="Hiperlink" xfId="7177" builtinId="8" hidden="1"/>
    <cellStyle name="Hiperlink" xfId="6984" builtinId="8" hidden="1"/>
    <cellStyle name="Hiperlink" xfId="7181" builtinId="8" hidden="1"/>
    <cellStyle name="Hiperlink" xfId="7183" builtinId="8" hidden="1"/>
    <cellStyle name="Hiperlink" xfId="7185" builtinId="8" hidden="1"/>
    <cellStyle name="Hiperlink" xfId="7187" builtinId="8" hidden="1"/>
    <cellStyle name="Hiperlink" xfId="7189" builtinId="8" hidden="1"/>
    <cellStyle name="Hiperlink" xfId="7191" builtinId="8" hidden="1"/>
    <cellStyle name="Hiperlink" xfId="7193" builtinId="8" hidden="1"/>
    <cellStyle name="Hiperlink" xfId="7195" builtinId="8" hidden="1"/>
    <cellStyle name="Hiperlink" xfId="7197" builtinId="8" hidden="1"/>
    <cellStyle name="Hiperlink" xfId="7199" builtinId="8" hidden="1"/>
    <cellStyle name="Hiperlink" xfId="7201" builtinId="8" hidden="1"/>
    <cellStyle name="Hiperlink" xfId="7203" builtinId="8" hidden="1"/>
    <cellStyle name="Hiperlink" xfId="7205" builtinId="8" hidden="1"/>
    <cellStyle name="Hiperlink" xfId="7207" builtinId="8" hidden="1"/>
    <cellStyle name="Hiperlink" xfId="7209" builtinId="8" hidden="1"/>
    <cellStyle name="Hiperlink" xfId="7211" builtinId="8" hidden="1"/>
    <cellStyle name="Hiperlink" xfId="7213" builtinId="8" hidden="1"/>
    <cellStyle name="Hiperlink" xfId="7215" builtinId="8" hidden="1"/>
    <cellStyle name="Hiperlink" xfId="7217" builtinId="8" hidden="1"/>
    <cellStyle name="Hiperlink" xfId="7219" builtinId="8" hidden="1"/>
    <cellStyle name="Hiperlink" xfId="7221" builtinId="8" hidden="1"/>
    <cellStyle name="Hiperlink" xfId="7223" builtinId="8" hidden="1"/>
    <cellStyle name="Hiperlink" xfId="7225" builtinId="8" hidden="1"/>
    <cellStyle name="Hiperlink" xfId="7227" builtinId="8" hidden="1"/>
    <cellStyle name="Hiperlink" xfId="7229" builtinId="8" hidden="1"/>
    <cellStyle name="Hiperlink" xfId="7231" builtinId="8" hidden="1"/>
    <cellStyle name="Hiperlink" xfId="7233" builtinId="8" hidden="1"/>
    <cellStyle name="Hiperlink" xfId="7235" builtinId="8" hidden="1"/>
    <cellStyle name="Hiperlink" xfId="7237" builtinId="8" hidden="1"/>
    <cellStyle name="Hiperlink" xfId="7239" builtinId="8" hidden="1"/>
    <cellStyle name="Hiperlink" xfId="7241" builtinId="8" hidden="1"/>
    <cellStyle name="Hiperlink" xfId="7243" builtinId="8" hidden="1"/>
    <cellStyle name="Hiperlink" xfId="7245" builtinId="8" hidden="1"/>
    <cellStyle name="Hiperlink" xfId="7247" builtinId="8" hidden="1"/>
    <cellStyle name="Hiperlink" xfId="7249" builtinId="8" hidden="1"/>
    <cellStyle name="Hiperlink" xfId="7251" builtinId="8" hidden="1"/>
    <cellStyle name="Hiperlink" xfId="7253" builtinId="8" hidden="1"/>
    <cellStyle name="Hiperlink" xfId="7255" builtinId="8" hidden="1"/>
    <cellStyle name="Hiperlink" xfId="7257" builtinId="8" hidden="1"/>
    <cellStyle name="Hiperlink" xfId="7259" builtinId="8" hidden="1"/>
    <cellStyle name="Hiperlink" xfId="7261" builtinId="8" hidden="1"/>
    <cellStyle name="Hiperlink" xfId="7263" builtinId="8" hidden="1"/>
    <cellStyle name="Hiperlink" xfId="7265" builtinId="8" hidden="1"/>
    <cellStyle name="Hiperlink" xfId="7267" builtinId="8" hidden="1"/>
    <cellStyle name="Hiperlink" xfId="7269" builtinId="8" hidden="1"/>
    <cellStyle name="Hiperlink" xfId="7271" builtinId="8" hidden="1"/>
    <cellStyle name="Hiperlink" xfId="7273" builtinId="8" hidden="1"/>
    <cellStyle name="Hiperlink" xfId="7275" builtinId="8" hidden="1"/>
    <cellStyle name="Hiperlink" xfId="7082" builtinId="8" hidden="1"/>
    <cellStyle name="Hiperlink" xfId="7279" builtinId="8" hidden="1"/>
    <cellStyle name="Hiperlink" xfId="7281" builtinId="8" hidden="1"/>
    <cellStyle name="Hiperlink" xfId="7283" builtinId="8" hidden="1"/>
    <cellStyle name="Hiperlink" xfId="7285" builtinId="8" hidden="1"/>
    <cellStyle name="Hiperlink" xfId="7287" builtinId="8" hidden="1"/>
    <cellStyle name="Hiperlink" xfId="7289" builtinId="8" hidden="1"/>
    <cellStyle name="Hiperlink" xfId="7291" builtinId="8" hidden="1"/>
    <cellStyle name="Hiperlink" xfId="7293" builtinId="8" hidden="1"/>
    <cellStyle name="Hiperlink" xfId="7295" builtinId="8" hidden="1"/>
    <cellStyle name="Hiperlink" xfId="7297" builtinId="8" hidden="1"/>
    <cellStyle name="Hiperlink" xfId="7299" builtinId="8" hidden="1"/>
    <cellStyle name="Hiperlink" xfId="7301" builtinId="8" hidden="1"/>
    <cellStyle name="Hiperlink" xfId="7303" builtinId="8" hidden="1"/>
    <cellStyle name="Hiperlink" xfId="7305" builtinId="8" hidden="1"/>
    <cellStyle name="Hiperlink" xfId="7307" builtinId="8" hidden="1"/>
    <cellStyle name="Hiperlink" xfId="7309" builtinId="8" hidden="1"/>
    <cellStyle name="Hiperlink" xfId="7311" builtinId="8" hidden="1"/>
    <cellStyle name="Hiperlink" xfId="7313" builtinId="8" hidden="1"/>
    <cellStyle name="Hiperlink" xfId="7315" builtinId="8" hidden="1"/>
    <cellStyle name="Hiperlink" xfId="7317" builtinId="8" hidden="1"/>
    <cellStyle name="Hiperlink" xfId="7319" builtinId="8" hidden="1"/>
    <cellStyle name="Hiperlink" xfId="7321" builtinId="8" hidden="1"/>
    <cellStyle name="Hiperlink" xfId="7323" builtinId="8" hidden="1"/>
    <cellStyle name="Hiperlink" xfId="7325" builtinId="8" hidden="1"/>
    <cellStyle name="Hiperlink" xfId="7327" builtinId="8" hidden="1"/>
    <cellStyle name="Hiperlink" xfId="7329" builtinId="8" hidden="1"/>
    <cellStyle name="Hiperlink" xfId="7331" builtinId="8" hidden="1"/>
    <cellStyle name="Hiperlink" xfId="7333" builtinId="8" hidden="1"/>
    <cellStyle name="Hiperlink" xfId="7335" builtinId="8" hidden="1"/>
    <cellStyle name="Hiperlink" xfId="7337" builtinId="8" hidden="1"/>
    <cellStyle name="Hiperlink" xfId="7339" builtinId="8" hidden="1"/>
    <cellStyle name="Hiperlink" xfId="7341" builtinId="8" hidden="1"/>
    <cellStyle name="Hiperlink" xfId="7343" builtinId="8" hidden="1"/>
    <cellStyle name="Hiperlink" xfId="7345" builtinId="8" hidden="1"/>
    <cellStyle name="Hiperlink" xfId="7347" builtinId="8" hidden="1"/>
    <cellStyle name="Hiperlink" xfId="7349" builtinId="8" hidden="1"/>
    <cellStyle name="Hiperlink" xfId="7351" builtinId="8" hidden="1"/>
    <cellStyle name="Hiperlink" xfId="7353" builtinId="8" hidden="1"/>
    <cellStyle name="Hiperlink" xfId="7355" builtinId="8" hidden="1"/>
    <cellStyle name="Hiperlink" xfId="7357" builtinId="8" hidden="1"/>
    <cellStyle name="Hiperlink" xfId="7359" builtinId="8" hidden="1"/>
    <cellStyle name="Hiperlink" xfId="7361" builtinId="8" hidden="1"/>
    <cellStyle name="Hiperlink" xfId="7363" builtinId="8" hidden="1"/>
    <cellStyle name="Hiperlink" xfId="7365" builtinId="8" hidden="1"/>
    <cellStyle name="Hiperlink" xfId="7367" builtinId="8" hidden="1"/>
    <cellStyle name="Hiperlink" xfId="7369" builtinId="8" hidden="1"/>
    <cellStyle name="Hiperlink" xfId="7371" builtinId="8" hidden="1"/>
    <cellStyle name="Hiperlink" xfId="7373" builtinId="8" hidden="1"/>
    <cellStyle name="Hiperlink" xfId="7180" builtinId="8" hidden="1"/>
    <cellStyle name="Hiperlink" xfId="7377" builtinId="8" hidden="1"/>
    <cellStyle name="Hiperlink" xfId="7379" builtinId="8" hidden="1"/>
    <cellStyle name="Hiperlink" xfId="7381" builtinId="8" hidden="1"/>
    <cellStyle name="Hiperlink" xfId="7383" builtinId="8" hidden="1"/>
    <cellStyle name="Hiperlink" xfId="7385" builtinId="8" hidden="1"/>
    <cellStyle name="Hiperlink" xfId="7387" builtinId="8" hidden="1"/>
    <cellStyle name="Hiperlink" xfId="7389" builtinId="8" hidden="1"/>
    <cellStyle name="Hiperlink" xfId="7391" builtinId="8" hidden="1"/>
    <cellStyle name="Hiperlink" xfId="7393" builtinId="8" hidden="1"/>
    <cellStyle name="Hiperlink" xfId="7395" builtinId="8" hidden="1"/>
    <cellStyle name="Hiperlink" xfId="7397" builtinId="8" hidden="1"/>
    <cellStyle name="Hiperlink" xfId="7399" builtinId="8" hidden="1"/>
    <cellStyle name="Hiperlink" xfId="7401" builtinId="8" hidden="1"/>
    <cellStyle name="Hiperlink" xfId="7403" builtinId="8" hidden="1"/>
    <cellStyle name="Hiperlink" xfId="7405" builtinId="8" hidden="1"/>
    <cellStyle name="Hiperlink" xfId="7407" builtinId="8" hidden="1"/>
    <cellStyle name="Hiperlink" xfId="7409" builtinId="8" hidden="1"/>
    <cellStyle name="Hiperlink" xfId="7411" builtinId="8" hidden="1"/>
    <cellStyle name="Hiperlink" xfId="7413" builtinId="8" hidden="1"/>
    <cellStyle name="Hiperlink" xfId="7415" builtinId="8" hidden="1"/>
    <cellStyle name="Hiperlink" xfId="7417" builtinId="8" hidden="1"/>
    <cellStyle name="Hiperlink" xfId="7419" builtinId="8" hidden="1"/>
    <cellStyle name="Hiperlink" xfId="7421" builtinId="8" hidden="1"/>
    <cellStyle name="Hiperlink" xfId="7423" builtinId="8" hidden="1"/>
    <cellStyle name="Hiperlink" xfId="7425" builtinId="8" hidden="1"/>
    <cellStyle name="Hiperlink" xfId="7427" builtinId="8" hidden="1"/>
    <cellStyle name="Hiperlink" xfId="7429" builtinId="8" hidden="1"/>
    <cellStyle name="Hiperlink" xfId="7431" builtinId="8" hidden="1"/>
    <cellStyle name="Hiperlink" xfId="7433" builtinId="8" hidden="1"/>
    <cellStyle name="Hiperlink" xfId="7435" builtinId="8" hidden="1"/>
    <cellStyle name="Hiperlink" xfId="7437" builtinId="8" hidden="1"/>
    <cellStyle name="Hiperlink" xfId="7439" builtinId="8" hidden="1"/>
    <cellStyle name="Hiperlink" xfId="7441" builtinId="8" hidden="1"/>
    <cellStyle name="Hiperlink" xfId="7443" builtinId="8" hidden="1"/>
    <cellStyle name="Hiperlink" xfId="7445" builtinId="8" hidden="1"/>
    <cellStyle name="Hiperlink" xfId="7447" builtinId="8" hidden="1"/>
    <cellStyle name="Hiperlink" xfId="7449" builtinId="8" hidden="1"/>
    <cellStyle name="Hiperlink" xfId="7451" builtinId="8" hidden="1"/>
    <cellStyle name="Hiperlink" xfId="7453" builtinId="8" hidden="1"/>
    <cellStyle name="Hiperlink" xfId="7455" builtinId="8" hidden="1"/>
    <cellStyle name="Hiperlink" xfId="7457" builtinId="8" hidden="1"/>
    <cellStyle name="Hiperlink" xfId="7459" builtinId="8" hidden="1"/>
    <cellStyle name="Hiperlink" xfId="7461" builtinId="8" hidden="1"/>
    <cellStyle name="Hiperlink" xfId="7463" builtinId="8" hidden="1"/>
    <cellStyle name="Hiperlink" xfId="7465" builtinId="8" hidden="1"/>
    <cellStyle name="Hiperlink" xfId="7467" builtinId="8" hidden="1"/>
    <cellStyle name="Hiperlink" xfId="7469" builtinId="8" hidden="1"/>
    <cellStyle name="Hiperlink" xfId="7471" builtinId="8" hidden="1"/>
    <cellStyle name="Hiperlink" xfId="7278" builtinId="8" hidden="1"/>
    <cellStyle name="Hiperlink" xfId="7475" builtinId="8" hidden="1"/>
    <cellStyle name="Hiperlink" xfId="7477" builtinId="8" hidden="1"/>
    <cellStyle name="Hiperlink" xfId="7479" builtinId="8" hidden="1"/>
    <cellStyle name="Hiperlink" xfId="7481" builtinId="8" hidden="1"/>
    <cellStyle name="Hiperlink" xfId="7483" builtinId="8" hidden="1"/>
    <cellStyle name="Hiperlink" xfId="7485" builtinId="8" hidden="1"/>
    <cellStyle name="Hiperlink" xfId="7487" builtinId="8" hidden="1"/>
    <cellStyle name="Hiperlink" xfId="7489" builtinId="8" hidden="1"/>
    <cellStyle name="Hiperlink" xfId="7491" builtinId="8" hidden="1"/>
    <cellStyle name="Hiperlink" xfId="7493" builtinId="8" hidden="1"/>
    <cellStyle name="Hiperlink" xfId="7495" builtinId="8" hidden="1"/>
    <cellStyle name="Hiperlink" xfId="7497" builtinId="8" hidden="1"/>
    <cellStyle name="Hiperlink" xfId="7499" builtinId="8" hidden="1"/>
    <cellStyle name="Hiperlink" xfId="7501" builtinId="8" hidden="1"/>
    <cellStyle name="Hiperlink" xfId="7503" builtinId="8" hidden="1"/>
    <cellStyle name="Hiperlink" xfId="7505" builtinId="8" hidden="1"/>
    <cellStyle name="Hiperlink" xfId="7507" builtinId="8" hidden="1"/>
    <cellStyle name="Hiperlink" xfId="7509" builtinId="8" hidden="1"/>
    <cellStyle name="Hiperlink" xfId="7511" builtinId="8" hidden="1"/>
    <cellStyle name="Hiperlink" xfId="7513" builtinId="8" hidden="1"/>
    <cellStyle name="Hiperlink" xfId="7515" builtinId="8" hidden="1"/>
    <cellStyle name="Hiperlink" xfId="7517" builtinId="8" hidden="1"/>
    <cellStyle name="Hiperlink" xfId="7519" builtinId="8" hidden="1"/>
    <cellStyle name="Hiperlink" xfId="7521" builtinId="8" hidden="1"/>
    <cellStyle name="Hiperlink" xfId="7523" builtinId="8" hidden="1"/>
    <cellStyle name="Hiperlink" xfId="7525" builtinId="8" hidden="1"/>
    <cellStyle name="Hiperlink" xfId="7527" builtinId="8" hidden="1"/>
    <cellStyle name="Hiperlink" xfId="7529" builtinId="8" hidden="1"/>
    <cellStyle name="Hiperlink" xfId="7531" builtinId="8" hidden="1"/>
    <cellStyle name="Hiperlink" xfId="7533" builtinId="8" hidden="1"/>
    <cellStyle name="Hiperlink" xfId="7535" builtinId="8" hidden="1"/>
    <cellStyle name="Hiperlink" xfId="7537" builtinId="8" hidden="1"/>
    <cellStyle name="Hiperlink" xfId="7539" builtinId="8" hidden="1"/>
    <cellStyle name="Hiperlink" xfId="7541" builtinId="8" hidden="1"/>
    <cellStyle name="Hiperlink" xfId="7543" builtinId="8" hidden="1"/>
    <cellStyle name="Hiperlink" xfId="7545" builtinId="8" hidden="1"/>
    <cellStyle name="Hiperlink" xfId="7547" builtinId="8" hidden="1"/>
    <cellStyle name="Hiperlink" xfId="7549" builtinId="8" hidden="1"/>
    <cellStyle name="Hiperlink" xfId="7551" builtinId="8" hidden="1"/>
    <cellStyle name="Hiperlink" xfId="7553" builtinId="8" hidden="1"/>
    <cellStyle name="Hiperlink" xfId="7555" builtinId="8" hidden="1"/>
    <cellStyle name="Hiperlink" xfId="7557" builtinId="8" hidden="1"/>
    <cellStyle name="Hiperlink" xfId="7559" builtinId="8" hidden="1"/>
    <cellStyle name="Hiperlink" xfId="7561" builtinId="8" hidden="1"/>
    <cellStyle name="Hiperlink" xfId="7563" builtinId="8" hidden="1"/>
    <cellStyle name="Hiperlink" xfId="7565" builtinId="8" hidden="1"/>
    <cellStyle name="Hiperlink" xfId="7567" builtinId="8" hidden="1"/>
    <cellStyle name="Hiperlink" xfId="7569" builtinId="8" hidden="1"/>
    <cellStyle name="Hiperlink" xfId="7376" builtinId="8" hidden="1"/>
    <cellStyle name="Hiperlink" xfId="7573" builtinId="8" hidden="1"/>
    <cellStyle name="Hiperlink" xfId="7575" builtinId="8" hidden="1"/>
    <cellStyle name="Hiperlink" xfId="7577" builtinId="8" hidden="1"/>
    <cellStyle name="Hiperlink" xfId="7579" builtinId="8" hidden="1"/>
    <cellStyle name="Hiperlink" xfId="7581" builtinId="8" hidden="1"/>
    <cellStyle name="Hiperlink" xfId="7583" builtinId="8" hidden="1"/>
    <cellStyle name="Hiperlink" xfId="7585" builtinId="8" hidden="1"/>
    <cellStyle name="Hiperlink" xfId="7587" builtinId="8" hidden="1"/>
    <cellStyle name="Hiperlink" xfId="7589" builtinId="8" hidden="1"/>
    <cellStyle name="Hiperlink" xfId="7591" builtinId="8" hidden="1"/>
    <cellStyle name="Hiperlink" xfId="7593" builtinId="8" hidden="1"/>
    <cellStyle name="Hiperlink" xfId="7595" builtinId="8" hidden="1"/>
    <cellStyle name="Hiperlink" xfId="7597" builtinId="8" hidden="1"/>
    <cellStyle name="Hiperlink" xfId="7599" builtinId="8" hidden="1"/>
    <cellStyle name="Hiperlink" xfId="7601" builtinId="8" hidden="1"/>
    <cellStyle name="Hiperlink" xfId="7603" builtinId="8" hidden="1"/>
    <cellStyle name="Hiperlink" xfId="7605" builtinId="8" hidden="1"/>
    <cellStyle name="Hiperlink" xfId="7607" builtinId="8" hidden="1"/>
    <cellStyle name="Hiperlink" xfId="7609" builtinId="8" hidden="1"/>
    <cellStyle name="Hiperlink" xfId="7611" builtinId="8" hidden="1"/>
    <cellStyle name="Hiperlink" xfId="7613" builtinId="8" hidden="1"/>
    <cellStyle name="Hiperlink" xfId="7615" builtinId="8" hidden="1"/>
    <cellStyle name="Hiperlink" xfId="7617" builtinId="8" hidden="1"/>
    <cellStyle name="Hiperlink" xfId="7619" builtinId="8" hidden="1"/>
    <cellStyle name="Hiperlink" xfId="7621" builtinId="8" hidden="1"/>
    <cellStyle name="Hiperlink" xfId="7623" builtinId="8" hidden="1"/>
    <cellStyle name="Hiperlink" xfId="7625" builtinId="8" hidden="1"/>
    <cellStyle name="Hiperlink" xfId="7627" builtinId="8" hidden="1"/>
    <cellStyle name="Hiperlink" xfId="7629" builtinId="8" hidden="1"/>
    <cellStyle name="Hiperlink" xfId="7631" builtinId="8" hidden="1"/>
    <cellStyle name="Hiperlink" xfId="7633" builtinId="8" hidden="1"/>
    <cellStyle name="Hiperlink" xfId="7635" builtinId="8" hidden="1"/>
    <cellStyle name="Hiperlink" xfId="7637" builtinId="8" hidden="1"/>
    <cellStyle name="Hiperlink" xfId="7639" builtinId="8" hidden="1"/>
    <cellStyle name="Hiperlink" xfId="7641" builtinId="8" hidden="1"/>
    <cellStyle name="Hiperlink" xfId="7643" builtinId="8" hidden="1"/>
    <cellStyle name="Hiperlink" xfId="7645" builtinId="8" hidden="1"/>
    <cellStyle name="Hiperlink" xfId="7647" builtinId="8" hidden="1"/>
    <cellStyle name="Hiperlink" xfId="7649" builtinId="8" hidden="1"/>
    <cellStyle name="Hiperlink" xfId="7651" builtinId="8" hidden="1"/>
    <cellStyle name="Hiperlink" xfId="7653" builtinId="8" hidden="1"/>
    <cellStyle name="Hiperlink" xfId="7655" builtinId="8" hidden="1"/>
    <cellStyle name="Hiperlink" xfId="7657" builtinId="8" hidden="1"/>
    <cellStyle name="Hiperlink" xfId="7659" builtinId="8" hidden="1"/>
    <cellStyle name="Hiperlink" xfId="7661" builtinId="8" hidden="1"/>
    <cellStyle name="Hiperlink" xfId="7663" builtinId="8" hidden="1"/>
    <cellStyle name="Hiperlink" xfId="7665" builtinId="8" hidden="1"/>
    <cellStyle name="Hiperlink" xfId="7667" builtinId="8" hidden="1"/>
    <cellStyle name="Hiperlink" xfId="7474" builtinId="8" hidden="1"/>
    <cellStyle name="Hiperlink" xfId="7671" builtinId="8" hidden="1"/>
    <cellStyle name="Hiperlink" xfId="7673" builtinId="8" hidden="1"/>
    <cellStyle name="Hiperlink" xfId="7675" builtinId="8" hidden="1"/>
    <cellStyle name="Hiperlink" xfId="7677" builtinId="8" hidden="1"/>
    <cellStyle name="Hiperlink" xfId="7679" builtinId="8" hidden="1"/>
    <cellStyle name="Hiperlink" xfId="7681" builtinId="8" hidden="1"/>
    <cellStyle name="Hiperlink" xfId="7683" builtinId="8" hidden="1"/>
    <cellStyle name="Hiperlink" xfId="7685" builtinId="8" hidden="1"/>
    <cellStyle name="Hiperlink" xfId="7687" builtinId="8" hidden="1"/>
    <cellStyle name="Hiperlink" xfId="7689" builtinId="8" hidden="1"/>
    <cellStyle name="Hiperlink" xfId="7691" builtinId="8" hidden="1"/>
    <cellStyle name="Hiperlink" xfId="7693" builtinId="8" hidden="1"/>
    <cellStyle name="Hiperlink" xfId="7695" builtinId="8" hidden="1"/>
    <cellStyle name="Hiperlink" xfId="7697" builtinId="8" hidden="1"/>
    <cellStyle name="Hiperlink" xfId="7699" builtinId="8" hidden="1"/>
    <cellStyle name="Hiperlink" xfId="7701" builtinId="8" hidden="1"/>
    <cellStyle name="Hiperlink" xfId="7703" builtinId="8" hidden="1"/>
    <cellStyle name="Hiperlink" xfId="7705" builtinId="8" hidden="1"/>
    <cellStyle name="Hiperlink" xfId="7707" builtinId="8" hidden="1"/>
    <cellStyle name="Hiperlink" xfId="7709" builtinId="8" hidden="1"/>
    <cellStyle name="Hiperlink" xfId="7711" builtinId="8" hidden="1"/>
    <cellStyle name="Hiperlink" xfId="7713" builtinId="8" hidden="1"/>
    <cellStyle name="Hiperlink" xfId="7715" builtinId="8" hidden="1"/>
    <cellStyle name="Hiperlink" xfId="7717" builtinId="8" hidden="1"/>
    <cellStyle name="Hiperlink" xfId="7719" builtinId="8" hidden="1"/>
    <cellStyle name="Hiperlink" xfId="7721" builtinId="8" hidden="1"/>
    <cellStyle name="Hiperlink" xfId="7723" builtinId="8" hidden="1"/>
    <cellStyle name="Hiperlink" xfId="7725" builtinId="8" hidden="1"/>
    <cellStyle name="Hiperlink" xfId="7727" builtinId="8" hidden="1"/>
    <cellStyle name="Hiperlink" xfId="7729" builtinId="8" hidden="1"/>
    <cellStyle name="Hiperlink" xfId="7731" builtinId="8" hidden="1"/>
    <cellStyle name="Hiperlink" xfId="7733" builtinId="8" hidden="1"/>
    <cellStyle name="Hiperlink" xfId="7735" builtinId="8" hidden="1"/>
    <cellStyle name="Hiperlink" xfId="7737" builtinId="8" hidden="1"/>
    <cellStyle name="Hiperlink" xfId="7739" builtinId="8" hidden="1"/>
    <cellStyle name="Hiperlink" xfId="7741" builtinId="8" hidden="1"/>
    <cellStyle name="Hiperlink" xfId="7743" builtinId="8" hidden="1"/>
    <cellStyle name="Hiperlink" xfId="7745" builtinId="8" hidden="1"/>
    <cellStyle name="Hiperlink" xfId="7747" builtinId="8" hidden="1"/>
    <cellStyle name="Hiperlink" xfId="7749" builtinId="8" hidden="1"/>
    <cellStyle name="Hiperlink" xfId="7751" builtinId="8" hidden="1"/>
    <cellStyle name="Hiperlink" xfId="7753" builtinId="8" hidden="1"/>
    <cellStyle name="Hiperlink" xfId="7755" builtinId="8" hidden="1"/>
    <cellStyle name="Hiperlink" xfId="7757" builtinId="8" hidden="1"/>
    <cellStyle name="Hiperlink" xfId="7759" builtinId="8" hidden="1"/>
    <cellStyle name="Hiperlink" xfId="7761" builtinId="8" hidden="1"/>
    <cellStyle name="Hiperlink" xfId="7763" builtinId="8" hidden="1"/>
    <cellStyle name="Hiperlink" xfId="7765" builtinId="8" hidden="1"/>
    <cellStyle name="Hiperlink" xfId="7572" builtinId="8" hidden="1"/>
    <cellStyle name="Hiperlink" xfId="7769" builtinId="8" hidden="1"/>
    <cellStyle name="Hiperlink" xfId="7771" builtinId="8" hidden="1"/>
    <cellStyle name="Hiperlink" xfId="7773" builtinId="8" hidden="1"/>
    <cellStyle name="Hiperlink" xfId="7775" builtinId="8" hidden="1"/>
    <cellStyle name="Hiperlink" xfId="7777" builtinId="8" hidden="1"/>
    <cellStyle name="Hiperlink" xfId="7779" builtinId="8" hidden="1"/>
    <cellStyle name="Hiperlink" xfId="7781" builtinId="8" hidden="1"/>
    <cellStyle name="Hiperlink" xfId="7783" builtinId="8" hidden="1"/>
    <cellStyle name="Hiperlink" xfId="7785" builtinId="8" hidden="1"/>
    <cellStyle name="Hiperlink" xfId="7787" builtinId="8" hidden="1"/>
    <cellStyle name="Hiperlink" xfId="7789" builtinId="8" hidden="1"/>
    <cellStyle name="Hiperlink" xfId="7791" builtinId="8" hidden="1"/>
    <cellStyle name="Hiperlink" xfId="7793" builtinId="8" hidden="1"/>
    <cellStyle name="Hiperlink" xfId="7795" builtinId="8" hidden="1"/>
    <cellStyle name="Hiperlink" xfId="7797" builtinId="8" hidden="1"/>
    <cellStyle name="Hiperlink" xfId="7799" builtinId="8" hidden="1"/>
    <cellStyle name="Hiperlink" xfId="7801" builtinId="8" hidden="1"/>
    <cellStyle name="Hiperlink" xfId="7803" builtinId="8" hidden="1"/>
    <cellStyle name="Hiperlink" xfId="7805" builtinId="8" hidden="1"/>
    <cellStyle name="Hiperlink" xfId="7807" builtinId="8" hidden="1"/>
    <cellStyle name="Hiperlink" xfId="7809" builtinId="8" hidden="1"/>
    <cellStyle name="Hiperlink" xfId="7811" builtinId="8" hidden="1"/>
    <cellStyle name="Hiperlink" xfId="7813" builtinId="8" hidden="1"/>
    <cellStyle name="Hiperlink" xfId="7815" builtinId="8" hidden="1"/>
    <cellStyle name="Hiperlink" xfId="7817" builtinId="8" hidden="1"/>
    <cellStyle name="Hiperlink" xfId="7819" builtinId="8" hidden="1"/>
    <cellStyle name="Hiperlink" xfId="7821" builtinId="8" hidden="1"/>
    <cellStyle name="Hiperlink" xfId="7823" builtinId="8" hidden="1"/>
    <cellStyle name="Hiperlink" xfId="7825" builtinId="8" hidden="1"/>
    <cellStyle name="Hiperlink" xfId="7827" builtinId="8" hidden="1"/>
    <cellStyle name="Hiperlink" xfId="7829" builtinId="8" hidden="1"/>
    <cellStyle name="Hiperlink" xfId="7831" builtinId="8" hidden="1"/>
    <cellStyle name="Hiperlink" xfId="7833" builtinId="8" hidden="1"/>
    <cellStyle name="Hiperlink" xfId="7835" builtinId="8" hidden="1"/>
    <cellStyle name="Hiperlink" xfId="7837" builtinId="8" hidden="1"/>
    <cellStyle name="Hiperlink" xfId="7839" builtinId="8" hidden="1"/>
    <cellStyle name="Hiperlink" xfId="7841" builtinId="8" hidden="1"/>
    <cellStyle name="Hiperlink" xfId="7843" builtinId="8" hidden="1"/>
    <cellStyle name="Hiperlink" xfId="7845" builtinId="8" hidden="1"/>
    <cellStyle name="Hiperlink" xfId="7847" builtinId="8" hidden="1"/>
    <cellStyle name="Hiperlink" xfId="7849" builtinId="8" hidden="1"/>
    <cellStyle name="Hiperlink" xfId="7851" builtinId="8" hidden="1"/>
    <cellStyle name="Hiperlink" xfId="7853" builtinId="8" hidden="1"/>
    <cellStyle name="Hiperlink" xfId="7855" builtinId="8" hidden="1"/>
    <cellStyle name="Hiperlink" xfId="7857" builtinId="8" hidden="1"/>
    <cellStyle name="Hiperlink" xfId="7859" builtinId="8" hidden="1"/>
    <cellStyle name="Hiperlink" xfId="7861" builtinId="8" hidden="1"/>
    <cellStyle name="Hiperlink" xfId="7863" builtinId="8" hidden="1"/>
    <cellStyle name="Hiperlink" xfId="7670" builtinId="8" hidden="1"/>
    <cellStyle name="Hiperlink" xfId="7866" builtinId="8" hidden="1"/>
    <cellStyle name="Hiperlink" xfId="7868" builtinId="8" hidden="1"/>
    <cellStyle name="Hiperlink" xfId="7870" builtinId="8" hidden="1"/>
    <cellStyle name="Hiperlink" xfId="7872" builtinId="8" hidden="1"/>
    <cellStyle name="Hiperlink" xfId="7874" builtinId="8" hidden="1"/>
    <cellStyle name="Hiperlink" xfId="7876" builtinId="8" hidden="1"/>
    <cellStyle name="Hiperlink" xfId="7878" builtinId="8" hidden="1"/>
    <cellStyle name="Hiperlink" xfId="7880" builtinId="8" hidden="1"/>
    <cellStyle name="Hiperlink" xfId="7882" builtinId="8" hidden="1"/>
    <cellStyle name="Hiperlink" xfId="7884" builtinId="8" hidden="1"/>
    <cellStyle name="Hiperlink" xfId="7886" builtinId="8" hidden="1"/>
    <cellStyle name="Hiperlink" xfId="7888" builtinId="8" hidden="1"/>
    <cellStyle name="Hiperlink" xfId="7890" builtinId="8" hidden="1"/>
    <cellStyle name="Hiperlink" xfId="7892" builtinId="8" hidden="1"/>
    <cellStyle name="Hiperlink" xfId="7894" builtinId="8" hidden="1"/>
    <cellStyle name="Hiperlink" xfId="7896" builtinId="8" hidden="1"/>
    <cellStyle name="Hiperlink" xfId="7898" builtinId="8" hidden="1"/>
    <cellStyle name="Hiperlink" xfId="7900" builtinId="8" hidden="1"/>
    <cellStyle name="Hiperlink" xfId="7902" builtinId="8" hidden="1"/>
    <cellStyle name="Hiperlink" xfId="7904" builtinId="8" hidden="1"/>
    <cellStyle name="Hiperlink" xfId="7906" builtinId="8" hidden="1"/>
    <cellStyle name="Hiperlink" xfId="7908" builtinId="8" hidden="1"/>
    <cellStyle name="Hiperlink" xfId="7910" builtinId="8" hidden="1"/>
    <cellStyle name="Hiperlink" xfId="7912" builtinId="8" hidden="1"/>
    <cellStyle name="Hiperlink" xfId="7914" builtinId="8" hidden="1"/>
    <cellStyle name="Hiperlink" xfId="7916" builtinId="8" hidden="1"/>
    <cellStyle name="Hiperlink" xfId="7918" builtinId="8" hidden="1"/>
    <cellStyle name="Hiperlink" xfId="7920" builtinId="8" hidden="1"/>
    <cellStyle name="Hiperlink" xfId="7922" builtinId="8" hidden="1"/>
    <cellStyle name="Hiperlink" xfId="7924" builtinId="8" hidden="1"/>
    <cellStyle name="Hiperlink" xfId="7926" builtinId="8" hidden="1"/>
    <cellStyle name="Hiperlink" xfId="7928" builtinId="8" hidden="1"/>
    <cellStyle name="Hiperlink" xfId="7930" builtinId="8" hidden="1"/>
    <cellStyle name="Hiperlink" xfId="7932" builtinId="8" hidden="1"/>
    <cellStyle name="Hiperlink" xfId="7934" builtinId="8" hidden="1"/>
    <cellStyle name="Hiperlink" xfId="7936" builtinId="8" hidden="1"/>
    <cellStyle name="Hiperlink" xfId="7938" builtinId="8" hidden="1"/>
    <cellStyle name="Hiperlink" xfId="7940" builtinId="8" hidden="1"/>
    <cellStyle name="Hiperlink" xfId="7942" builtinId="8" hidden="1"/>
    <cellStyle name="Hiperlink" xfId="7944" builtinId="8" hidden="1"/>
    <cellStyle name="Hiperlink" xfId="7946" builtinId="8" hidden="1"/>
    <cellStyle name="Hiperlink" xfId="7948" builtinId="8" hidden="1"/>
    <cellStyle name="Hiperlink" xfId="7950" builtinId="8" hidden="1"/>
    <cellStyle name="Hiperlink" xfId="7952" builtinId="8" hidden="1"/>
    <cellStyle name="Hiperlink" xfId="7954" builtinId="8" hidden="1"/>
    <cellStyle name="Hiperlink" xfId="7956" builtinId="8" hidden="1"/>
    <cellStyle name="Hiperlink" xfId="7958" builtinId="8" hidden="1"/>
    <cellStyle name="Hiperlink" xfId="7960" builtinId="8" hidden="1"/>
    <cellStyle name="Hiperlink" xfId="7768" builtinId="8" hidden="1"/>
    <cellStyle name="Hiperlink" xfId="7964" builtinId="8" hidden="1"/>
    <cellStyle name="Hiperlink" xfId="7966" builtinId="8" hidden="1"/>
    <cellStyle name="Hiperlink" xfId="7968" builtinId="8" hidden="1"/>
    <cellStyle name="Hiperlink" xfId="7970" builtinId="8" hidden="1"/>
    <cellStyle name="Hiperlink" xfId="7972" builtinId="8" hidden="1"/>
    <cellStyle name="Hiperlink" xfId="7974" builtinId="8" hidden="1"/>
    <cellStyle name="Hiperlink" xfId="7976" builtinId="8" hidden="1"/>
    <cellStyle name="Hiperlink" xfId="7978" builtinId="8" hidden="1"/>
    <cellStyle name="Hiperlink" xfId="7980" builtinId="8" hidden="1"/>
    <cellStyle name="Hiperlink" xfId="7982" builtinId="8" hidden="1"/>
    <cellStyle name="Hiperlink" xfId="7984" builtinId="8" hidden="1"/>
    <cellStyle name="Hiperlink" xfId="7986" builtinId="8" hidden="1"/>
    <cellStyle name="Hiperlink" xfId="7988" builtinId="8" hidden="1"/>
    <cellStyle name="Hiperlink" xfId="7990" builtinId="8" hidden="1"/>
    <cellStyle name="Hiperlink" xfId="7992" builtinId="8" hidden="1"/>
    <cellStyle name="Hiperlink" xfId="7994" builtinId="8" hidden="1"/>
    <cellStyle name="Hiperlink" xfId="7996" builtinId="8" hidden="1"/>
    <cellStyle name="Hiperlink" xfId="7998" builtinId="8" hidden="1"/>
    <cellStyle name="Hiperlink" xfId="8000" builtinId="8" hidden="1"/>
    <cellStyle name="Hiperlink" xfId="8002" builtinId="8" hidden="1"/>
    <cellStyle name="Hiperlink" xfId="8004" builtinId="8" hidden="1"/>
    <cellStyle name="Hiperlink" xfId="8006" builtinId="8" hidden="1"/>
    <cellStyle name="Hiperlink" xfId="8008" builtinId="8" hidden="1"/>
    <cellStyle name="Hiperlink" xfId="8010" builtinId="8" hidden="1"/>
    <cellStyle name="Hiperlink" xfId="8012" builtinId="8" hidden="1"/>
    <cellStyle name="Hiperlink" xfId="8014" builtinId="8" hidden="1"/>
    <cellStyle name="Hiperlink" xfId="8016" builtinId="8" hidden="1"/>
    <cellStyle name="Hiperlink" xfId="8018" builtinId="8" hidden="1"/>
    <cellStyle name="Hiperlink" xfId="8020" builtinId="8" hidden="1"/>
    <cellStyle name="Hiperlink" xfId="8022" builtinId="8" hidden="1"/>
    <cellStyle name="Hiperlink" xfId="8024" builtinId="8" hidden="1"/>
    <cellStyle name="Hiperlink" xfId="8026" builtinId="8" hidden="1"/>
    <cellStyle name="Hiperlink" xfId="8028" builtinId="8" hidden="1"/>
    <cellStyle name="Hiperlink" xfId="8030" builtinId="8" hidden="1"/>
    <cellStyle name="Hiperlink" xfId="8032" builtinId="8" hidden="1"/>
    <cellStyle name="Hiperlink" xfId="8034" builtinId="8" hidden="1"/>
    <cellStyle name="Hiperlink" xfId="8036" builtinId="8" hidden="1"/>
    <cellStyle name="Hiperlink" xfId="8038" builtinId="8" hidden="1"/>
    <cellStyle name="Hiperlink" xfId="8040" builtinId="8" hidden="1"/>
    <cellStyle name="Hiperlink" xfId="8042" builtinId="8" hidden="1"/>
    <cellStyle name="Hiperlink" xfId="8044" builtinId="8" hidden="1"/>
    <cellStyle name="Hiperlink" xfId="8046" builtinId="8" hidden="1"/>
    <cellStyle name="Hiperlink" xfId="8048" builtinId="8" hidden="1"/>
    <cellStyle name="Hiperlink" xfId="8050" builtinId="8" hidden="1"/>
    <cellStyle name="Hiperlink" xfId="8052" builtinId="8" hidden="1"/>
    <cellStyle name="Hiperlink" xfId="8054" builtinId="8" hidden="1"/>
    <cellStyle name="Hiperlink" xfId="8056" builtinId="8" hidden="1"/>
    <cellStyle name="Hiperlink" xfId="8058" builtinId="8" hidden="1"/>
    <cellStyle name="Hiperlink" xfId="7865" builtinId="8" hidden="1"/>
    <cellStyle name="Hiperlink" xfId="8062" builtinId="8" hidden="1"/>
    <cellStyle name="Hiperlink" xfId="8064" builtinId="8" hidden="1"/>
    <cellStyle name="Hiperlink" xfId="8066" builtinId="8" hidden="1"/>
    <cellStyle name="Hiperlink" xfId="8068" builtinId="8" hidden="1"/>
    <cellStyle name="Hiperlink" xfId="8070" builtinId="8" hidden="1"/>
    <cellStyle name="Hiperlink" xfId="8072" builtinId="8" hidden="1"/>
    <cellStyle name="Hiperlink" xfId="8074" builtinId="8" hidden="1"/>
    <cellStyle name="Hiperlink" xfId="8076" builtinId="8" hidden="1"/>
    <cellStyle name="Hiperlink" xfId="8078" builtinId="8" hidden="1"/>
    <cellStyle name="Hiperlink" xfId="8080" builtinId="8" hidden="1"/>
    <cellStyle name="Hiperlink" xfId="8082" builtinId="8" hidden="1"/>
    <cellStyle name="Hiperlink" xfId="8084" builtinId="8" hidden="1"/>
    <cellStyle name="Hiperlink" xfId="8086" builtinId="8" hidden="1"/>
    <cellStyle name="Hiperlink" xfId="8088" builtinId="8" hidden="1"/>
    <cellStyle name="Hiperlink" xfId="8090" builtinId="8" hidden="1"/>
    <cellStyle name="Hiperlink" xfId="8092" builtinId="8" hidden="1"/>
    <cellStyle name="Hiperlink" xfId="8094" builtinId="8" hidden="1"/>
    <cellStyle name="Hiperlink" xfId="8096" builtinId="8" hidden="1"/>
    <cellStyle name="Hiperlink" xfId="8098" builtinId="8" hidden="1"/>
    <cellStyle name="Hiperlink" xfId="8100" builtinId="8" hidden="1"/>
    <cellStyle name="Hiperlink" xfId="8102" builtinId="8" hidden="1"/>
    <cellStyle name="Hiperlink" xfId="8104" builtinId="8" hidden="1"/>
    <cellStyle name="Hiperlink" xfId="8106" builtinId="8" hidden="1"/>
    <cellStyle name="Hiperlink" xfId="8108" builtinId="8" hidden="1"/>
    <cellStyle name="Hiperlink" xfId="8110" builtinId="8" hidden="1"/>
    <cellStyle name="Hiperlink" xfId="8112" builtinId="8" hidden="1"/>
    <cellStyle name="Hiperlink" xfId="8114" builtinId="8" hidden="1"/>
    <cellStyle name="Hiperlink" xfId="8116" builtinId="8" hidden="1"/>
    <cellStyle name="Hiperlink" xfId="8118" builtinId="8" hidden="1"/>
    <cellStyle name="Hiperlink" xfId="8120" builtinId="8" hidden="1"/>
    <cellStyle name="Hiperlink" xfId="8122" builtinId="8" hidden="1"/>
    <cellStyle name="Hiperlink" xfId="8124" builtinId="8" hidden="1"/>
    <cellStyle name="Hiperlink" xfId="8126" builtinId="8" hidden="1"/>
    <cellStyle name="Hiperlink" xfId="8128" builtinId="8" hidden="1"/>
    <cellStyle name="Hiperlink" xfId="8130" builtinId="8" hidden="1"/>
    <cellStyle name="Hiperlink" xfId="8132" builtinId="8" hidden="1"/>
    <cellStyle name="Hiperlink" xfId="8134" builtinId="8" hidden="1"/>
    <cellStyle name="Hiperlink" xfId="8136" builtinId="8" hidden="1"/>
    <cellStyle name="Hiperlink" xfId="8138" builtinId="8" hidden="1"/>
    <cellStyle name="Hiperlink" xfId="8140" builtinId="8" hidden="1"/>
    <cellStyle name="Hiperlink" xfId="8142" builtinId="8" hidden="1"/>
    <cellStyle name="Hiperlink" xfId="8144" builtinId="8" hidden="1"/>
    <cellStyle name="Hiperlink" xfId="8146" builtinId="8" hidden="1"/>
    <cellStyle name="Hiperlink" xfId="8148" builtinId="8" hidden="1"/>
    <cellStyle name="Hiperlink" xfId="8150" builtinId="8" hidden="1"/>
    <cellStyle name="Hiperlink" xfId="8152" builtinId="8" hidden="1"/>
    <cellStyle name="Hiperlink" xfId="8154" builtinId="8" hidden="1"/>
    <cellStyle name="Hiperlink" xfId="8156" builtinId="8" hidden="1"/>
    <cellStyle name="Hiperlink" xfId="7963" builtinId="8" hidden="1"/>
    <cellStyle name="Hiperlink" xfId="8160" builtinId="8" hidden="1"/>
    <cellStyle name="Hiperlink" xfId="8162" builtinId="8" hidden="1"/>
    <cellStyle name="Hiperlink" xfId="8164" builtinId="8" hidden="1"/>
    <cellStyle name="Hiperlink" xfId="8166" builtinId="8" hidden="1"/>
    <cellStyle name="Hiperlink" xfId="8168" builtinId="8" hidden="1"/>
    <cellStyle name="Hiperlink" xfId="8170" builtinId="8" hidden="1"/>
    <cellStyle name="Hiperlink" xfId="8172" builtinId="8" hidden="1"/>
    <cellStyle name="Hiperlink" xfId="8174" builtinId="8" hidden="1"/>
    <cellStyle name="Hiperlink" xfId="8176" builtinId="8" hidden="1"/>
    <cellStyle name="Hiperlink" xfId="8178" builtinId="8" hidden="1"/>
    <cellStyle name="Hiperlink" xfId="8180" builtinId="8" hidden="1"/>
    <cellStyle name="Hiperlink" xfId="8182" builtinId="8" hidden="1"/>
    <cellStyle name="Hiperlink" xfId="8184" builtinId="8" hidden="1"/>
    <cellStyle name="Hiperlink" xfId="8186" builtinId="8" hidden="1"/>
    <cellStyle name="Hiperlink" xfId="8188" builtinId="8" hidden="1"/>
    <cellStyle name="Hiperlink" xfId="8190" builtinId="8" hidden="1"/>
    <cellStyle name="Hiperlink" xfId="8192" builtinId="8" hidden="1"/>
    <cellStyle name="Hiperlink" xfId="8194" builtinId="8" hidden="1"/>
    <cellStyle name="Hiperlink" xfId="8196" builtinId="8" hidden="1"/>
    <cellStyle name="Hiperlink" xfId="8198" builtinId="8" hidden="1"/>
    <cellStyle name="Hiperlink" xfId="8200" builtinId="8" hidden="1"/>
    <cellStyle name="Hiperlink" xfId="8202" builtinId="8" hidden="1"/>
    <cellStyle name="Hiperlink" xfId="8204" builtinId="8" hidden="1"/>
    <cellStyle name="Hiperlink" xfId="8206" builtinId="8" hidden="1"/>
    <cellStyle name="Hiperlink" xfId="8208" builtinId="8" hidden="1"/>
    <cellStyle name="Hiperlink" xfId="8210" builtinId="8" hidden="1"/>
    <cellStyle name="Hiperlink" xfId="8212" builtinId="8" hidden="1"/>
    <cellStyle name="Hiperlink" xfId="8214" builtinId="8" hidden="1"/>
    <cellStyle name="Hiperlink" xfId="8216" builtinId="8" hidden="1"/>
    <cellStyle name="Hiperlink" xfId="8218" builtinId="8" hidden="1"/>
    <cellStyle name="Hiperlink" xfId="8220" builtinId="8" hidden="1"/>
    <cellStyle name="Hiperlink" xfId="8222" builtinId="8" hidden="1"/>
    <cellStyle name="Hiperlink" xfId="8224" builtinId="8" hidden="1"/>
    <cellStyle name="Hiperlink" xfId="8226" builtinId="8" hidden="1"/>
    <cellStyle name="Hiperlink" xfId="8228" builtinId="8" hidden="1"/>
    <cellStyle name="Hiperlink" xfId="8230" builtinId="8" hidden="1"/>
    <cellStyle name="Hiperlink" xfId="8232" builtinId="8" hidden="1"/>
    <cellStyle name="Hiperlink" xfId="8234" builtinId="8" hidden="1"/>
    <cellStyle name="Hiperlink" xfId="8236" builtinId="8" hidden="1"/>
    <cellStyle name="Hiperlink" xfId="8238" builtinId="8" hidden="1"/>
    <cellStyle name="Hiperlink" xfId="8240" builtinId="8" hidden="1"/>
    <cellStyle name="Hiperlink" xfId="8242" builtinId="8" hidden="1"/>
    <cellStyle name="Hiperlink" xfId="8244" builtinId="8" hidden="1"/>
    <cellStyle name="Hiperlink" xfId="8246" builtinId="8" hidden="1"/>
    <cellStyle name="Hiperlink" xfId="8248" builtinId="8" hidden="1"/>
    <cellStyle name="Hiperlink" xfId="8250" builtinId="8" hidden="1"/>
    <cellStyle name="Hiperlink" xfId="8252" builtinId="8" hidden="1"/>
    <cellStyle name="Hiperlink" xfId="8254" builtinId="8" hidden="1"/>
    <cellStyle name="Hiperlink" xfId="8061" builtinId="8" hidden="1"/>
    <cellStyle name="Hiperlink" xfId="8257" builtinId="8" hidden="1"/>
    <cellStyle name="Hiperlink" xfId="8259" builtinId="8" hidden="1"/>
    <cellStyle name="Hiperlink" xfId="8261" builtinId="8" hidden="1"/>
    <cellStyle name="Hiperlink" xfId="8263" builtinId="8" hidden="1"/>
    <cellStyle name="Hiperlink" xfId="8265" builtinId="8" hidden="1"/>
    <cellStyle name="Hiperlink" xfId="8267" builtinId="8" hidden="1"/>
    <cellStyle name="Hiperlink" xfId="8269" builtinId="8" hidden="1"/>
    <cellStyle name="Hiperlink" xfId="8271" builtinId="8" hidden="1"/>
    <cellStyle name="Hiperlink" xfId="8273" builtinId="8" hidden="1"/>
    <cellStyle name="Hiperlink" xfId="8275" builtinId="8" hidden="1"/>
    <cellStyle name="Hiperlink" xfId="8277" builtinId="8" hidden="1"/>
    <cellStyle name="Hiperlink" xfId="8279" builtinId="8" hidden="1"/>
    <cellStyle name="Hiperlink" xfId="8281" builtinId="8" hidden="1"/>
    <cellStyle name="Hiperlink" xfId="8283" builtinId="8" hidden="1"/>
    <cellStyle name="Hiperlink" xfId="8285" builtinId="8" hidden="1"/>
    <cellStyle name="Hiperlink" xfId="8287" builtinId="8" hidden="1"/>
    <cellStyle name="Hiperlink" xfId="8289" builtinId="8" hidden="1"/>
    <cellStyle name="Hiperlink" xfId="8291" builtinId="8" hidden="1"/>
    <cellStyle name="Hiperlink" xfId="8293" builtinId="8" hidden="1"/>
    <cellStyle name="Hiperlink" xfId="8295" builtinId="8" hidden="1"/>
    <cellStyle name="Hiperlink" xfId="8297" builtinId="8" hidden="1"/>
    <cellStyle name="Hiperlink" xfId="8299" builtinId="8" hidden="1"/>
    <cellStyle name="Hiperlink" xfId="8301" builtinId="8" hidden="1"/>
    <cellStyle name="Hiperlink" xfId="8303" builtinId="8" hidden="1"/>
    <cellStyle name="Hiperlink" xfId="8305" builtinId="8" hidden="1"/>
    <cellStyle name="Hiperlink" xfId="8307" builtinId="8" hidden="1"/>
    <cellStyle name="Hiperlink" xfId="8309" builtinId="8" hidden="1"/>
    <cellStyle name="Hiperlink" xfId="8311" builtinId="8" hidden="1"/>
    <cellStyle name="Hiperlink" xfId="8313" builtinId="8" hidden="1"/>
    <cellStyle name="Hiperlink" xfId="8315" builtinId="8" hidden="1"/>
    <cellStyle name="Hiperlink" xfId="8317" builtinId="8" hidden="1"/>
    <cellStyle name="Hiperlink" xfId="8319" builtinId="8" hidden="1"/>
    <cellStyle name="Hiperlink" xfId="8321" builtinId="8" hidden="1"/>
    <cellStyle name="Hiperlink" xfId="8323" builtinId="8" hidden="1"/>
    <cellStyle name="Hiperlink" xfId="8325" builtinId="8" hidden="1"/>
    <cellStyle name="Hiperlink" xfId="8327" builtinId="8" hidden="1"/>
    <cellStyle name="Hiperlink" xfId="8329" builtinId="8" hidden="1"/>
    <cellStyle name="Hiperlink" xfId="8331" builtinId="8" hidden="1"/>
    <cellStyle name="Hiperlink" xfId="8333" builtinId="8" hidden="1"/>
    <cellStyle name="Hiperlink" xfId="8335" builtinId="8" hidden="1"/>
    <cellStyle name="Hiperlink" xfId="8337" builtinId="8" hidden="1"/>
    <cellStyle name="Hiperlink" xfId="8339" builtinId="8" hidden="1"/>
    <cellStyle name="Hiperlink" xfId="8341" builtinId="8" hidden="1"/>
    <cellStyle name="Hiperlink" xfId="8343" builtinId="8" hidden="1"/>
    <cellStyle name="Hiperlink" xfId="8345" builtinId="8" hidden="1"/>
    <cellStyle name="Hiperlink" xfId="8347" builtinId="8" hidden="1"/>
    <cellStyle name="Hiperlink" xfId="8349" builtinId="8" hidden="1"/>
    <cellStyle name="Hiperlink" xfId="8351" builtinId="8" hidden="1"/>
    <cellStyle name="Hiperlink" xfId="8159" builtinId="8" hidden="1"/>
    <cellStyle name="Hiperlink" xfId="8355" builtinId="8" hidden="1"/>
    <cellStyle name="Hiperlink" xfId="8357" builtinId="8" hidden="1"/>
    <cellStyle name="Hiperlink" xfId="8359" builtinId="8" hidden="1"/>
    <cellStyle name="Hiperlink" xfId="8361" builtinId="8" hidden="1"/>
    <cellStyle name="Hiperlink" xfId="8363" builtinId="8" hidden="1"/>
    <cellStyle name="Hiperlink" xfId="8365" builtinId="8" hidden="1"/>
    <cellStyle name="Hiperlink" xfId="8367" builtinId="8" hidden="1"/>
    <cellStyle name="Hiperlink" xfId="8369" builtinId="8" hidden="1"/>
    <cellStyle name="Hiperlink" xfId="8371" builtinId="8" hidden="1"/>
    <cellStyle name="Hiperlink" xfId="8373" builtinId="8" hidden="1"/>
    <cellStyle name="Hiperlink" xfId="8375" builtinId="8" hidden="1"/>
    <cellStyle name="Hiperlink" xfId="8377" builtinId="8" hidden="1"/>
    <cellStyle name="Hiperlink" xfId="8379" builtinId="8" hidden="1"/>
    <cellStyle name="Hiperlink" xfId="8381" builtinId="8" hidden="1"/>
    <cellStyle name="Hiperlink" xfId="8383" builtinId="8" hidden="1"/>
    <cellStyle name="Hiperlink" xfId="8385" builtinId="8" hidden="1"/>
    <cellStyle name="Hiperlink" xfId="8387" builtinId="8" hidden="1"/>
    <cellStyle name="Hiperlink" xfId="8389" builtinId="8" hidden="1"/>
    <cellStyle name="Hiperlink" xfId="8391" builtinId="8" hidden="1"/>
    <cellStyle name="Hiperlink" xfId="8393" builtinId="8" hidden="1"/>
    <cellStyle name="Hiperlink" xfId="8395" builtinId="8" hidden="1"/>
    <cellStyle name="Hiperlink" xfId="8397" builtinId="8" hidden="1"/>
    <cellStyle name="Hiperlink" xfId="8399" builtinId="8" hidden="1"/>
    <cellStyle name="Hiperlink" xfId="8401" builtinId="8" hidden="1"/>
    <cellStyle name="Hiperlink" xfId="8403" builtinId="8" hidden="1"/>
    <cellStyle name="Hiperlink" xfId="8405" builtinId="8" hidden="1"/>
    <cellStyle name="Hiperlink" xfId="8407" builtinId="8" hidden="1"/>
    <cellStyle name="Hiperlink" xfId="8409" builtinId="8" hidden="1"/>
    <cellStyle name="Hiperlink" xfId="8411" builtinId="8" hidden="1"/>
    <cellStyle name="Hiperlink" xfId="8413" builtinId="8" hidden="1"/>
    <cellStyle name="Hiperlink" xfId="8415" builtinId="8" hidden="1"/>
    <cellStyle name="Hiperlink" xfId="8417" builtinId="8" hidden="1"/>
    <cellStyle name="Hiperlink" xfId="8419" builtinId="8" hidden="1"/>
    <cellStyle name="Hiperlink" xfId="8421" builtinId="8" hidden="1"/>
    <cellStyle name="Hiperlink" xfId="8423" builtinId="8" hidden="1"/>
    <cellStyle name="Hiperlink" xfId="8425" builtinId="8" hidden="1"/>
    <cellStyle name="Hiperlink" xfId="8427" builtinId="8" hidden="1"/>
    <cellStyle name="Hiperlink" xfId="8429" builtinId="8" hidden="1"/>
    <cellStyle name="Hiperlink" xfId="8431" builtinId="8" hidden="1"/>
    <cellStyle name="Hiperlink" xfId="8433" builtinId="8" hidden="1"/>
    <cellStyle name="Hiperlink" xfId="8435" builtinId="8" hidden="1"/>
    <cellStyle name="Hiperlink" xfId="8437" builtinId="8" hidden="1"/>
    <cellStyle name="Hiperlink" xfId="8439" builtinId="8" hidden="1"/>
    <cellStyle name="Hiperlink" xfId="8441" builtinId="8" hidden="1"/>
    <cellStyle name="Hiperlink" xfId="8443" builtinId="8" hidden="1"/>
    <cellStyle name="Hiperlink" xfId="8445" builtinId="8" hidden="1"/>
    <cellStyle name="Hiperlink" xfId="8447" builtinId="8" hidden="1"/>
    <cellStyle name="Hiperlink" xfId="8449" builtinId="8" hidden="1"/>
    <cellStyle name="Hiperlink" xfId="7767" builtinId="8" hidden="1"/>
    <cellStyle name="Hiperlink" xfId="8454" builtinId="8" hidden="1"/>
    <cellStyle name="Hiperlink" xfId="8456" builtinId="8" hidden="1"/>
    <cellStyle name="Hiperlink" xfId="8458" builtinId="8" hidden="1"/>
    <cellStyle name="Hiperlink" xfId="8460" builtinId="8" hidden="1"/>
    <cellStyle name="Hiperlink" xfId="8462" builtinId="8" hidden="1"/>
    <cellStyle name="Hiperlink" xfId="8464" builtinId="8" hidden="1"/>
    <cellStyle name="Hiperlink" xfId="8466" builtinId="8" hidden="1"/>
    <cellStyle name="Hiperlink" xfId="8468" builtinId="8" hidden="1"/>
    <cellStyle name="Hiperlink" xfId="8470" builtinId="8" hidden="1"/>
    <cellStyle name="Hiperlink" xfId="8472" builtinId="8" hidden="1"/>
    <cellStyle name="Hiperlink" xfId="8474" builtinId="8" hidden="1"/>
    <cellStyle name="Hiperlink" xfId="8476" builtinId="8" hidden="1"/>
    <cellStyle name="Hiperlink" xfId="8478" builtinId="8" hidden="1"/>
    <cellStyle name="Hiperlink" xfId="8480" builtinId="8" hidden="1"/>
    <cellStyle name="Hiperlink" xfId="8482" builtinId="8" hidden="1"/>
    <cellStyle name="Hiperlink" xfId="8484" builtinId="8" hidden="1"/>
    <cellStyle name="Hiperlink" xfId="8486" builtinId="8" hidden="1"/>
    <cellStyle name="Hiperlink" xfId="8488" builtinId="8" hidden="1"/>
    <cellStyle name="Hiperlink" xfId="8490" builtinId="8" hidden="1"/>
    <cellStyle name="Hiperlink" xfId="8492" builtinId="8" hidden="1"/>
    <cellStyle name="Hiperlink" xfId="8494" builtinId="8" hidden="1"/>
    <cellStyle name="Hiperlink" xfId="8496" builtinId="8" hidden="1"/>
    <cellStyle name="Hiperlink" xfId="8498" builtinId="8" hidden="1"/>
    <cellStyle name="Hiperlink" xfId="8500" builtinId="8" hidden="1"/>
    <cellStyle name="Hiperlink" xfId="8502" builtinId="8" hidden="1"/>
    <cellStyle name="Hiperlink" xfId="8504" builtinId="8" hidden="1"/>
    <cellStyle name="Hiperlink" xfId="8506" builtinId="8" hidden="1"/>
    <cellStyle name="Hiperlink" xfId="8508" builtinId="8" hidden="1"/>
    <cellStyle name="Hiperlink" xfId="8510" builtinId="8" hidden="1"/>
    <cellStyle name="Hiperlink" xfId="8512" builtinId="8" hidden="1"/>
    <cellStyle name="Hiperlink" xfId="8514" builtinId="8" hidden="1"/>
    <cellStyle name="Hiperlink" xfId="8516" builtinId="8" hidden="1"/>
    <cellStyle name="Hiperlink" xfId="8518" builtinId="8" hidden="1"/>
    <cellStyle name="Hiperlink" xfId="8520" builtinId="8" hidden="1"/>
    <cellStyle name="Hiperlink" xfId="8522" builtinId="8" hidden="1"/>
    <cellStyle name="Hiperlink" xfId="8524" builtinId="8" hidden="1"/>
    <cellStyle name="Hiperlink" xfId="8526" builtinId="8" hidden="1"/>
    <cellStyle name="Hiperlink" xfId="8528" builtinId="8" hidden="1"/>
    <cellStyle name="Hiperlink" xfId="8530" builtinId="8" hidden="1"/>
    <cellStyle name="Hiperlink" xfId="8532" builtinId="8" hidden="1"/>
    <cellStyle name="Hiperlink" xfId="8534" builtinId="8" hidden="1"/>
    <cellStyle name="Hiperlink" xfId="8536" builtinId="8" hidden="1"/>
    <cellStyle name="Hiperlink" xfId="8538" builtinId="8" hidden="1"/>
    <cellStyle name="Hiperlink" xfId="8540" builtinId="8" hidden="1"/>
    <cellStyle name="Hiperlink" xfId="8542" builtinId="8" hidden="1"/>
    <cellStyle name="Hiperlink" xfId="8544" builtinId="8" hidden="1"/>
    <cellStyle name="Hiperlink" xfId="8546" builtinId="8" hidden="1"/>
    <cellStyle name="Hiperlink" xfId="8548" builtinId="8" hidden="1"/>
    <cellStyle name="Hiperlink" xfId="8353" builtinId="8" hidden="1"/>
    <cellStyle name="Hiperlink" xfId="8553" builtinId="8" hidden="1"/>
    <cellStyle name="Hiperlink" xfId="8555" builtinId="8" hidden="1"/>
    <cellStyle name="Hiperlink" xfId="8557" builtinId="8" hidden="1"/>
    <cellStyle name="Hiperlink" xfId="8559" builtinId="8" hidden="1"/>
    <cellStyle name="Hiperlink" xfId="8561" builtinId="8" hidden="1"/>
    <cellStyle name="Hiperlink" xfId="8563" builtinId="8" hidden="1"/>
    <cellStyle name="Hiperlink" xfId="8565" builtinId="8" hidden="1"/>
    <cellStyle name="Hiperlink" xfId="8567" builtinId="8" hidden="1"/>
    <cellStyle name="Hiperlink" xfId="8569" builtinId="8" hidden="1"/>
    <cellStyle name="Hiperlink" xfId="8571" builtinId="8" hidden="1"/>
    <cellStyle name="Hiperlink" xfId="8573" builtinId="8" hidden="1"/>
    <cellStyle name="Hiperlink" xfId="8575" builtinId="8" hidden="1"/>
    <cellStyle name="Hiperlink" xfId="8577" builtinId="8" hidden="1"/>
    <cellStyle name="Hiperlink" xfId="8579" builtinId="8" hidden="1"/>
    <cellStyle name="Hiperlink" xfId="8581" builtinId="8" hidden="1"/>
    <cellStyle name="Hiperlink" xfId="8583" builtinId="8" hidden="1"/>
    <cellStyle name="Hiperlink" xfId="8585" builtinId="8" hidden="1"/>
    <cellStyle name="Hiperlink" xfId="8587" builtinId="8" hidden="1"/>
    <cellStyle name="Hiperlink" xfId="8589" builtinId="8" hidden="1"/>
    <cellStyle name="Hiperlink" xfId="8591" builtinId="8" hidden="1"/>
    <cellStyle name="Hiperlink" xfId="8593" builtinId="8" hidden="1"/>
    <cellStyle name="Hiperlink" xfId="8595" builtinId="8" hidden="1"/>
    <cellStyle name="Hiperlink" xfId="8597" builtinId="8" hidden="1"/>
    <cellStyle name="Hiperlink" xfId="8599" builtinId="8" hidden="1"/>
    <cellStyle name="Hiperlink" xfId="8601" builtinId="8" hidden="1"/>
    <cellStyle name="Hiperlink" xfId="8603" builtinId="8" hidden="1"/>
    <cellStyle name="Hiperlink" xfId="8605" builtinId="8" hidden="1"/>
    <cellStyle name="Hiperlink" xfId="8607" builtinId="8" hidden="1"/>
    <cellStyle name="Hiperlink" xfId="8609" builtinId="8" hidden="1"/>
    <cellStyle name="Hiperlink" xfId="8611" builtinId="8" hidden="1"/>
    <cellStyle name="Hiperlink" xfId="8613" builtinId="8" hidden="1"/>
    <cellStyle name="Hiperlink" xfId="8615" builtinId="8" hidden="1"/>
    <cellStyle name="Hiperlink" xfId="8617" builtinId="8" hidden="1"/>
    <cellStyle name="Hiperlink" xfId="8619" builtinId="8" hidden="1"/>
    <cellStyle name="Hiperlink" xfId="8621" builtinId="8" hidden="1"/>
    <cellStyle name="Hiperlink" xfId="8623" builtinId="8" hidden="1"/>
    <cellStyle name="Hiperlink" xfId="8625" builtinId="8" hidden="1"/>
    <cellStyle name="Hiperlink" xfId="8627" builtinId="8" hidden="1"/>
    <cellStyle name="Hiperlink" xfId="8629" builtinId="8" hidden="1"/>
    <cellStyle name="Hiperlink" xfId="8631" builtinId="8" hidden="1"/>
    <cellStyle name="Hiperlink" xfId="8633" builtinId="8" hidden="1"/>
    <cellStyle name="Hiperlink" xfId="8635" builtinId="8" hidden="1"/>
    <cellStyle name="Hiperlink" xfId="8637" builtinId="8" hidden="1"/>
    <cellStyle name="Hiperlink" xfId="8639" builtinId="8" hidden="1"/>
    <cellStyle name="Hiperlink" xfId="8641" builtinId="8" hidden="1"/>
    <cellStyle name="Hiperlink" xfId="8643" builtinId="8" hidden="1"/>
    <cellStyle name="Hiperlink" xfId="8645" builtinId="8" hidden="1"/>
    <cellStyle name="Hiperlink" xfId="8647" builtinId="8" hidden="1"/>
    <cellStyle name="Hiperlink" xfId="8452" builtinId="8" hidden="1"/>
    <cellStyle name="Hiperlink" xfId="8651" builtinId="8" hidden="1"/>
    <cellStyle name="Hiperlink" xfId="8653" builtinId="8" hidden="1"/>
    <cellStyle name="Hiperlink" xfId="8655" builtinId="8" hidden="1"/>
    <cellStyle name="Hiperlink" xfId="8657" builtinId="8" hidden="1"/>
    <cellStyle name="Hiperlink" xfId="8659" builtinId="8" hidden="1"/>
    <cellStyle name="Hiperlink" xfId="8661" builtinId="8" hidden="1"/>
    <cellStyle name="Hiperlink" xfId="8663" builtinId="8" hidden="1"/>
    <cellStyle name="Hiperlink" xfId="8665" builtinId="8" hidden="1"/>
    <cellStyle name="Hiperlink" xfId="8667" builtinId="8" hidden="1"/>
    <cellStyle name="Hiperlink" xfId="8669" builtinId="8" hidden="1"/>
    <cellStyle name="Hiperlink" xfId="8671" builtinId="8" hidden="1"/>
    <cellStyle name="Hiperlink" xfId="8673" builtinId="8" hidden="1"/>
    <cellStyle name="Hiperlink" xfId="8675" builtinId="8" hidden="1"/>
    <cellStyle name="Hiperlink" xfId="8677" builtinId="8" hidden="1"/>
    <cellStyle name="Hiperlink" xfId="8679" builtinId="8" hidden="1"/>
    <cellStyle name="Hiperlink" xfId="8681" builtinId="8" hidden="1"/>
    <cellStyle name="Hiperlink" xfId="8683" builtinId="8" hidden="1"/>
    <cellStyle name="Hiperlink" xfId="8685" builtinId="8" hidden="1"/>
    <cellStyle name="Hiperlink" xfId="8687" builtinId="8" hidden="1"/>
    <cellStyle name="Hiperlink" xfId="8689" builtinId="8" hidden="1"/>
    <cellStyle name="Hiperlink" xfId="8691" builtinId="8" hidden="1"/>
    <cellStyle name="Hiperlink" xfId="8693" builtinId="8" hidden="1"/>
    <cellStyle name="Hiperlink" xfId="8695" builtinId="8" hidden="1"/>
    <cellStyle name="Hiperlink" xfId="8697" builtinId="8" hidden="1"/>
    <cellStyle name="Hiperlink" xfId="8699" builtinId="8" hidden="1"/>
    <cellStyle name="Hiperlink" xfId="8701" builtinId="8" hidden="1"/>
    <cellStyle name="Hiperlink" xfId="8703" builtinId="8" hidden="1"/>
    <cellStyle name="Hiperlink" xfId="8705" builtinId="8" hidden="1"/>
    <cellStyle name="Hiperlink" xfId="8707" builtinId="8" hidden="1"/>
    <cellStyle name="Hiperlink" xfId="8709" builtinId="8" hidden="1"/>
    <cellStyle name="Hiperlink" xfId="8711" builtinId="8" hidden="1"/>
    <cellStyle name="Hiperlink" xfId="8713" builtinId="8" hidden="1"/>
    <cellStyle name="Hiperlink" xfId="8715" builtinId="8" hidden="1"/>
    <cellStyle name="Hiperlink" xfId="8717" builtinId="8" hidden="1"/>
    <cellStyle name="Hiperlink" xfId="8719" builtinId="8" hidden="1"/>
    <cellStyle name="Hiperlink" xfId="8721" builtinId="8" hidden="1"/>
    <cellStyle name="Hiperlink" xfId="8723" builtinId="8" hidden="1"/>
    <cellStyle name="Hiperlink" xfId="8725" builtinId="8" hidden="1"/>
    <cellStyle name="Hiperlink" xfId="8727" builtinId="8" hidden="1"/>
    <cellStyle name="Hiperlink" xfId="8729" builtinId="8" hidden="1"/>
    <cellStyle name="Hiperlink" xfId="8731" builtinId="8" hidden="1"/>
    <cellStyle name="Hiperlink" xfId="8733" builtinId="8" hidden="1"/>
    <cellStyle name="Hiperlink" xfId="8735" builtinId="8" hidden="1"/>
    <cellStyle name="Hiperlink" xfId="8737" builtinId="8" hidden="1"/>
    <cellStyle name="Hiperlink" xfId="8739" builtinId="8" hidden="1"/>
    <cellStyle name="Hiperlink" xfId="8741" builtinId="8" hidden="1"/>
    <cellStyle name="Hiperlink" xfId="8743" builtinId="8" hidden="1"/>
    <cellStyle name="Hiperlink" xfId="8745" builtinId="8" hidden="1"/>
    <cellStyle name="Hiperlink" xfId="8451" builtinId="8" hidden="1"/>
    <cellStyle name="Hiperlink" xfId="8749" builtinId="8" hidden="1"/>
    <cellStyle name="Hiperlink" xfId="8751" builtinId="8" hidden="1"/>
    <cellStyle name="Hiperlink" xfId="8753" builtinId="8" hidden="1"/>
    <cellStyle name="Hiperlink" xfId="8755" builtinId="8" hidden="1"/>
    <cellStyle name="Hiperlink" xfId="8757" builtinId="8" hidden="1"/>
    <cellStyle name="Hiperlink" xfId="8759" builtinId="8" hidden="1"/>
    <cellStyle name="Hiperlink" xfId="8761" builtinId="8" hidden="1"/>
    <cellStyle name="Hiperlink" xfId="8763" builtinId="8" hidden="1"/>
    <cellStyle name="Hiperlink" xfId="8765" builtinId="8" hidden="1"/>
    <cellStyle name="Hiperlink" xfId="8767" builtinId="8" hidden="1"/>
    <cellStyle name="Hiperlink" xfId="8769" builtinId="8" hidden="1"/>
    <cellStyle name="Hiperlink" xfId="8771" builtinId="8" hidden="1"/>
    <cellStyle name="Hiperlink" xfId="8773" builtinId="8" hidden="1"/>
    <cellStyle name="Hiperlink" xfId="8775" builtinId="8" hidden="1"/>
    <cellStyle name="Hiperlink" xfId="8777" builtinId="8" hidden="1"/>
    <cellStyle name="Hiperlink" xfId="8779" builtinId="8" hidden="1"/>
    <cellStyle name="Hiperlink" xfId="8781" builtinId="8" hidden="1"/>
    <cellStyle name="Hiperlink" xfId="8783" builtinId="8" hidden="1"/>
    <cellStyle name="Hiperlink" xfId="8785" builtinId="8" hidden="1"/>
    <cellStyle name="Hiperlink" xfId="8787" builtinId="8" hidden="1"/>
    <cellStyle name="Hiperlink" xfId="8789" builtinId="8" hidden="1"/>
    <cellStyle name="Hiperlink" xfId="8791" builtinId="8" hidden="1"/>
    <cellStyle name="Hiperlink" xfId="8793" builtinId="8" hidden="1"/>
    <cellStyle name="Hiperlink" xfId="8795" builtinId="8" hidden="1"/>
    <cellStyle name="Hiperlink" xfId="8797" builtinId="8" hidden="1"/>
    <cellStyle name="Hiperlink" xfId="8799" builtinId="8" hidden="1"/>
    <cellStyle name="Hiperlink" xfId="8801" builtinId="8" hidden="1"/>
    <cellStyle name="Hiperlink" xfId="8803" builtinId="8" hidden="1"/>
    <cellStyle name="Hiperlink" xfId="8805" builtinId="8" hidden="1"/>
    <cellStyle name="Hiperlink" xfId="8807" builtinId="8" hidden="1"/>
    <cellStyle name="Hiperlink" xfId="8809" builtinId="8" hidden="1"/>
    <cellStyle name="Hiperlink" xfId="8811" builtinId="8" hidden="1"/>
    <cellStyle name="Hiperlink" xfId="8813" builtinId="8" hidden="1"/>
    <cellStyle name="Hiperlink" xfId="8815" builtinId="8" hidden="1"/>
    <cellStyle name="Hiperlink" xfId="8817" builtinId="8" hidden="1"/>
    <cellStyle name="Hiperlink" xfId="8819" builtinId="8" hidden="1"/>
    <cellStyle name="Hiperlink" xfId="8821" builtinId="8" hidden="1"/>
    <cellStyle name="Hiperlink" xfId="8823" builtinId="8" hidden="1"/>
    <cellStyle name="Hiperlink" xfId="8825" builtinId="8" hidden="1"/>
    <cellStyle name="Hiperlink" xfId="8827" builtinId="8" hidden="1"/>
    <cellStyle name="Hiperlink" xfId="8829" builtinId="8" hidden="1"/>
    <cellStyle name="Hiperlink" xfId="8831" builtinId="8" hidden="1"/>
    <cellStyle name="Hiperlink" xfId="8833" builtinId="8" hidden="1"/>
    <cellStyle name="Hiperlink" xfId="8835" builtinId="8" hidden="1"/>
    <cellStyle name="Hiperlink" xfId="8837" builtinId="8" hidden="1"/>
    <cellStyle name="Hiperlink" xfId="8839" builtinId="8" hidden="1"/>
    <cellStyle name="Hiperlink" xfId="8841" builtinId="8" hidden="1"/>
    <cellStyle name="Hiperlink" xfId="8843" builtinId="8" hidden="1"/>
    <cellStyle name="Hiperlink" xfId="8650" builtinId="8" hidden="1"/>
    <cellStyle name="Hiperlink" xfId="8847" builtinId="8" hidden="1"/>
    <cellStyle name="Hiperlink" xfId="8849" builtinId="8" hidden="1"/>
    <cellStyle name="Hiperlink" xfId="8851" builtinId="8" hidden="1"/>
    <cellStyle name="Hiperlink" xfId="8853" builtinId="8" hidden="1"/>
    <cellStyle name="Hiperlink" xfId="8855" builtinId="8" hidden="1"/>
    <cellStyle name="Hiperlink" xfId="8857" builtinId="8" hidden="1"/>
    <cellStyle name="Hiperlink" xfId="8859" builtinId="8" hidden="1"/>
    <cellStyle name="Hiperlink" xfId="8861" builtinId="8" hidden="1"/>
    <cellStyle name="Hiperlink" xfId="8863" builtinId="8" hidden="1"/>
    <cellStyle name="Hiperlink" xfId="8865" builtinId="8" hidden="1"/>
    <cellStyle name="Hiperlink" xfId="8867" builtinId="8" hidden="1"/>
    <cellStyle name="Hiperlink" xfId="8869" builtinId="8" hidden="1"/>
    <cellStyle name="Hiperlink" xfId="8871" builtinId="8" hidden="1"/>
    <cellStyle name="Hiperlink" xfId="8873" builtinId="8" hidden="1"/>
    <cellStyle name="Hiperlink" xfId="8875" builtinId="8" hidden="1"/>
    <cellStyle name="Hiperlink" xfId="8877" builtinId="8" hidden="1"/>
    <cellStyle name="Hiperlink" xfId="8879" builtinId="8" hidden="1"/>
    <cellStyle name="Hiperlink" xfId="8881" builtinId="8" hidden="1"/>
    <cellStyle name="Hiperlink" xfId="8883" builtinId="8" hidden="1"/>
    <cellStyle name="Hiperlink" xfId="8885" builtinId="8" hidden="1"/>
    <cellStyle name="Hiperlink" xfId="8887" builtinId="8" hidden="1"/>
    <cellStyle name="Hiperlink" xfId="8889" builtinId="8" hidden="1"/>
    <cellStyle name="Hiperlink" xfId="8891" builtinId="8" hidden="1"/>
    <cellStyle name="Hiperlink" xfId="8893" builtinId="8" hidden="1"/>
    <cellStyle name="Hiperlink" xfId="8895" builtinId="8" hidden="1"/>
    <cellStyle name="Hiperlink" xfId="8897" builtinId="8" hidden="1"/>
    <cellStyle name="Hiperlink" xfId="8899" builtinId="8" hidden="1"/>
    <cellStyle name="Hiperlink" xfId="8901" builtinId="8" hidden="1"/>
    <cellStyle name="Hiperlink" xfId="8903" builtinId="8" hidden="1"/>
    <cellStyle name="Hiperlink" xfId="8905" builtinId="8" hidden="1"/>
    <cellStyle name="Hiperlink" xfId="8907" builtinId="8" hidden="1"/>
    <cellStyle name="Hiperlink" xfId="8909" builtinId="8" hidden="1"/>
    <cellStyle name="Hiperlink" xfId="8911" builtinId="8" hidden="1"/>
    <cellStyle name="Hiperlink" xfId="8913" builtinId="8" hidden="1"/>
    <cellStyle name="Hiperlink" xfId="8915" builtinId="8" hidden="1"/>
    <cellStyle name="Hiperlink" xfId="8917" builtinId="8" hidden="1"/>
    <cellStyle name="Hiperlink" xfId="8919" builtinId="8" hidden="1"/>
    <cellStyle name="Hiperlink" xfId="8921" builtinId="8" hidden="1"/>
    <cellStyle name="Hiperlink" xfId="8923" builtinId="8" hidden="1"/>
    <cellStyle name="Hiperlink" xfId="8925" builtinId="8" hidden="1"/>
    <cellStyle name="Hiperlink" xfId="8927" builtinId="8" hidden="1"/>
    <cellStyle name="Hiperlink" xfId="8929" builtinId="8" hidden="1"/>
    <cellStyle name="Hiperlink" xfId="8931" builtinId="8" hidden="1"/>
    <cellStyle name="Hiperlink" xfId="8933" builtinId="8" hidden="1"/>
    <cellStyle name="Hiperlink" xfId="8935" builtinId="8" hidden="1"/>
    <cellStyle name="Hiperlink" xfId="8937" builtinId="8" hidden="1"/>
    <cellStyle name="Hiperlink" xfId="8939" builtinId="8" hidden="1"/>
    <cellStyle name="Hiperlink" xfId="8941" builtinId="8" hidden="1"/>
    <cellStyle name="Hiperlink" xfId="8748" builtinId="8" hidden="1"/>
    <cellStyle name="Hiperlink" xfId="8945" builtinId="8" hidden="1"/>
    <cellStyle name="Hiperlink" xfId="8947" builtinId="8" hidden="1"/>
    <cellStyle name="Hiperlink" xfId="8949" builtinId="8" hidden="1"/>
    <cellStyle name="Hiperlink" xfId="8951" builtinId="8" hidden="1"/>
    <cellStyle name="Hiperlink" xfId="8953" builtinId="8" hidden="1"/>
    <cellStyle name="Hiperlink" xfId="8955" builtinId="8" hidden="1"/>
    <cellStyle name="Hiperlink" xfId="8957" builtinId="8" hidden="1"/>
    <cellStyle name="Hiperlink" xfId="8959" builtinId="8" hidden="1"/>
    <cellStyle name="Hiperlink" xfId="8961" builtinId="8" hidden="1"/>
    <cellStyle name="Hiperlink" xfId="8963" builtinId="8" hidden="1"/>
    <cellStyle name="Hiperlink" xfId="8965" builtinId="8" hidden="1"/>
    <cellStyle name="Hiperlink" xfId="8967" builtinId="8" hidden="1"/>
    <cellStyle name="Hiperlink" xfId="8969" builtinId="8" hidden="1"/>
    <cellStyle name="Hiperlink" xfId="8971" builtinId="8" hidden="1"/>
    <cellStyle name="Hiperlink" xfId="8973" builtinId="8" hidden="1"/>
    <cellStyle name="Hiperlink" xfId="8975" builtinId="8" hidden="1"/>
    <cellStyle name="Hiperlink" xfId="8977" builtinId="8" hidden="1"/>
    <cellStyle name="Hiperlink" xfId="8979" builtinId="8" hidden="1"/>
    <cellStyle name="Hiperlink" xfId="8981" builtinId="8" hidden="1"/>
    <cellStyle name="Hiperlink" xfId="8983" builtinId="8" hidden="1"/>
    <cellStyle name="Hiperlink" xfId="8985" builtinId="8" hidden="1"/>
    <cellStyle name="Hiperlink" xfId="8987" builtinId="8" hidden="1"/>
    <cellStyle name="Hiperlink" xfId="8989" builtinId="8" hidden="1"/>
    <cellStyle name="Hiperlink" xfId="8991" builtinId="8" hidden="1"/>
    <cellStyle name="Hiperlink" xfId="8993" builtinId="8" hidden="1"/>
    <cellStyle name="Hiperlink" xfId="8995" builtinId="8" hidden="1"/>
    <cellStyle name="Hiperlink" xfId="8997" builtinId="8" hidden="1"/>
    <cellStyle name="Hiperlink" xfId="8999" builtinId="8" hidden="1"/>
    <cellStyle name="Hiperlink" xfId="9001" builtinId="8" hidden="1"/>
    <cellStyle name="Hiperlink" xfId="9003" builtinId="8" hidden="1"/>
    <cellStyle name="Hiperlink" xfId="9005" builtinId="8" hidden="1"/>
    <cellStyle name="Hiperlink" xfId="9007" builtinId="8" hidden="1"/>
    <cellStyle name="Hiperlink" xfId="9009" builtinId="8" hidden="1"/>
    <cellStyle name="Hiperlink" xfId="9011" builtinId="8" hidden="1"/>
    <cellStyle name="Hiperlink" xfId="9013" builtinId="8" hidden="1"/>
    <cellStyle name="Hiperlink" xfId="9015" builtinId="8" hidden="1"/>
    <cellStyle name="Hiperlink" xfId="9017" builtinId="8" hidden="1"/>
    <cellStyle name="Hiperlink" xfId="9019" builtinId="8" hidden="1"/>
    <cellStyle name="Hiperlink" xfId="9021" builtinId="8" hidden="1"/>
    <cellStyle name="Hiperlink" xfId="9023" builtinId="8" hidden="1"/>
    <cellStyle name="Hiperlink" xfId="9025" builtinId="8" hidden="1"/>
    <cellStyle name="Hiperlink" xfId="9027" builtinId="8" hidden="1"/>
    <cellStyle name="Hiperlink" xfId="9029" builtinId="8" hidden="1"/>
    <cellStyle name="Hiperlink" xfId="9031" builtinId="8" hidden="1"/>
    <cellStyle name="Hiperlink" xfId="9033" builtinId="8" hidden="1"/>
    <cellStyle name="Hiperlink" xfId="9035" builtinId="8" hidden="1"/>
    <cellStyle name="Hiperlink" xfId="9037" builtinId="8" hidden="1"/>
    <cellStyle name="Hiperlink" xfId="9039" builtinId="8" hidden="1"/>
    <cellStyle name="Hiperlink" xfId="8846" builtinId="8" hidden="1"/>
    <cellStyle name="Hiperlink" xfId="9043" builtinId="8" hidden="1"/>
    <cellStyle name="Hiperlink" xfId="9045" builtinId="8" hidden="1"/>
    <cellStyle name="Hiperlink" xfId="9047" builtinId="8" hidden="1"/>
    <cellStyle name="Hiperlink" xfId="9049" builtinId="8" hidden="1"/>
    <cellStyle name="Hiperlink" xfId="9051" builtinId="8" hidden="1"/>
    <cellStyle name="Hiperlink" xfId="9053" builtinId="8" hidden="1"/>
    <cellStyle name="Hiperlink" xfId="9055" builtinId="8" hidden="1"/>
    <cellStyle name="Hiperlink" xfId="9057" builtinId="8" hidden="1"/>
    <cellStyle name="Hiperlink" xfId="9059" builtinId="8" hidden="1"/>
    <cellStyle name="Hiperlink" xfId="9061" builtinId="8" hidden="1"/>
    <cellStyle name="Hiperlink" xfId="9063" builtinId="8" hidden="1"/>
    <cellStyle name="Hiperlink" xfId="9065" builtinId="8" hidden="1"/>
    <cellStyle name="Hiperlink" xfId="9067" builtinId="8" hidden="1"/>
    <cellStyle name="Hiperlink" xfId="9069" builtinId="8" hidden="1"/>
    <cellStyle name="Hiperlink" xfId="9071" builtinId="8" hidden="1"/>
    <cellStyle name="Hiperlink" xfId="9073" builtinId="8" hidden="1"/>
    <cellStyle name="Hiperlink" xfId="9075" builtinId="8" hidden="1"/>
    <cellStyle name="Hiperlink" xfId="9077" builtinId="8" hidden="1"/>
    <cellStyle name="Hiperlink" xfId="9079" builtinId="8" hidden="1"/>
    <cellStyle name="Hiperlink" xfId="9081" builtinId="8" hidden="1"/>
    <cellStyle name="Hiperlink" xfId="9083" builtinId="8" hidden="1"/>
    <cellStyle name="Hiperlink" xfId="9085" builtinId="8" hidden="1"/>
    <cellStyle name="Hiperlink" xfId="9087" builtinId="8" hidden="1"/>
    <cellStyle name="Hiperlink" xfId="9089" builtinId="8" hidden="1"/>
    <cellStyle name="Hiperlink" xfId="9091" builtinId="8" hidden="1"/>
    <cellStyle name="Hiperlink" xfId="9093" builtinId="8" hidden="1"/>
    <cellStyle name="Hiperlink" xfId="9095" builtinId="8" hidden="1"/>
    <cellStyle name="Hiperlink" xfId="9097" builtinId="8" hidden="1"/>
    <cellStyle name="Hiperlink" xfId="9099" builtinId="8" hidden="1"/>
    <cellStyle name="Hiperlink" xfId="9101" builtinId="8" hidden="1"/>
    <cellStyle name="Hiperlink" xfId="9103" builtinId="8" hidden="1"/>
    <cellStyle name="Hiperlink" xfId="9105" builtinId="8" hidden="1"/>
    <cellStyle name="Hiperlink" xfId="9107" builtinId="8" hidden="1"/>
    <cellStyle name="Hiperlink" xfId="9109" builtinId="8" hidden="1"/>
    <cellStyle name="Hiperlink" xfId="9111" builtinId="8" hidden="1"/>
    <cellStyle name="Hiperlink" xfId="9113" builtinId="8" hidden="1"/>
    <cellStyle name="Hiperlink" xfId="9115" builtinId="8" hidden="1"/>
    <cellStyle name="Hiperlink" xfId="9117" builtinId="8" hidden="1"/>
    <cellStyle name="Hiperlink" xfId="9119" builtinId="8" hidden="1"/>
    <cellStyle name="Hiperlink" xfId="9121" builtinId="8" hidden="1"/>
    <cellStyle name="Hiperlink" xfId="9123" builtinId="8" hidden="1"/>
    <cellStyle name="Hiperlink" xfId="9125" builtinId="8" hidden="1"/>
    <cellStyle name="Hiperlink" xfId="9127" builtinId="8" hidden="1"/>
    <cellStyle name="Hiperlink" xfId="9129" builtinId="8" hidden="1"/>
    <cellStyle name="Hiperlink" xfId="9131" builtinId="8" hidden="1"/>
    <cellStyle name="Hiperlink" xfId="9133" builtinId="8" hidden="1"/>
    <cellStyle name="Hiperlink" xfId="9135" builtinId="8" hidden="1"/>
    <cellStyle name="Hiperlink" xfId="9137" builtinId="8" hidden="1"/>
    <cellStyle name="Hiperlink" xfId="8944" builtinId="8" hidden="1"/>
    <cellStyle name="Hiperlink" xfId="9141" builtinId="8" hidden="1"/>
    <cellStyle name="Hiperlink" xfId="9143" builtinId="8" hidden="1"/>
    <cellStyle name="Hiperlink" xfId="9145" builtinId="8" hidden="1"/>
    <cellStyle name="Hiperlink" xfId="9147" builtinId="8" hidden="1"/>
    <cellStyle name="Hiperlink" xfId="9149" builtinId="8" hidden="1"/>
    <cellStyle name="Hiperlink" xfId="9151" builtinId="8" hidden="1"/>
    <cellStyle name="Hiperlink" xfId="9153" builtinId="8" hidden="1"/>
    <cellStyle name="Hiperlink" xfId="9155" builtinId="8" hidden="1"/>
    <cellStyle name="Hiperlink" xfId="9157" builtinId="8" hidden="1"/>
    <cellStyle name="Hiperlink" xfId="9159" builtinId="8" hidden="1"/>
    <cellStyle name="Hiperlink" xfId="9161" builtinId="8" hidden="1"/>
    <cellStyle name="Hiperlink" xfId="9163" builtinId="8" hidden="1"/>
    <cellStyle name="Hiperlink" xfId="9165" builtinId="8" hidden="1"/>
    <cellStyle name="Hiperlink" xfId="9167" builtinId="8" hidden="1"/>
    <cellStyle name="Hiperlink" xfId="9169" builtinId="8" hidden="1"/>
    <cellStyle name="Hiperlink" xfId="9171" builtinId="8" hidden="1"/>
    <cellStyle name="Hiperlink" xfId="9173" builtinId="8" hidden="1"/>
    <cellStyle name="Hiperlink" xfId="9175" builtinId="8" hidden="1"/>
    <cellStyle name="Hiperlink" xfId="9177" builtinId="8" hidden="1"/>
    <cellStyle name="Hiperlink" xfId="9179" builtinId="8" hidden="1"/>
    <cellStyle name="Hiperlink" xfId="9181" builtinId="8" hidden="1"/>
    <cellStyle name="Hiperlink" xfId="9183" builtinId="8" hidden="1"/>
    <cellStyle name="Hiperlink" xfId="9185" builtinId="8" hidden="1"/>
    <cellStyle name="Hiperlink" xfId="9187" builtinId="8" hidden="1"/>
    <cellStyle name="Hiperlink" xfId="9189" builtinId="8" hidden="1"/>
    <cellStyle name="Hiperlink" xfId="9191" builtinId="8" hidden="1"/>
    <cellStyle name="Hiperlink" xfId="9193" builtinId="8" hidden="1"/>
    <cellStyle name="Hiperlink" xfId="9195" builtinId="8" hidden="1"/>
    <cellStyle name="Hiperlink" xfId="9197" builtinId="8" hidden="1"/>
    <cellStyle name="Hiperlink" xfId="9199" builtinId="8" hidden="1"/>
    <cellStyle name="Hiperlink" xfId="9201" builtinId="8" hidden="1"/>
    <cellStyle name="Hiperlink" xfId="9203" builtinId="8" hidden="1"/>
    <cellStyle name="Hiperlink" xfId="9205" builtinId="8" hidden="1"/>
    <cellStyle name="Hiperlink" xfId="9207" builtinId="8" hidden="1"/>
    <cellStyle name="Hiperlink" xfId="9209" builtinId="8" hidden="1"/>
    <cellStyle name="Hiperlink" xfId="9211" builtinId="8" hidden="1"/>
    <cellStyle name="Hiperlink" xfId="9213" builtinId="8" hidden="1"/>
    <cellStyle name="Hiperlink" xfId="9215" builtinId="8" hidden="1"/>
    <cellStyle name="Hiperlink" xfId="9217" builtinId="8" hidden="1"/>
    <cellStyle name="Hiperlink" xfId="9219" builtinId="8" hidden="1"/>
    <cellStyle name="Hiperlink" xfId="9221" builtinId="8" hidden="1"/>
    <cellStyle name="Hiperlink" xfId="9223" builtinId="8" hidden="1"/>
    <cellStyle name="Hiperlink" xfId="9225" builtinId="8" hidden="1"/>
    <cellStyle name="Hiperlink" xfId="9227" builtinId="8" hidden="1"/>
    <cellStyle name="Hiperlink" xfId="9229" builtinId="8" hidden="1"/>
    <cellStyle name="Hiperlink" xfId="9231" builtinId="8" hidden="1"/>
    <cellStyle name="Hiperlink" xfId="9233" builtinId="8" hidden="1"/>
    <cellStyle name="Hiperlink" xfId="9235" builtinId="8" hidden="1"/>
    <cellStyle name="Hiperlink" xfId="9042" builtinId="8" hidden="1"/>
    <cellStyle name="Hiperlink" xfId="9239" builtinId="8" hidden="1"/>
    <cellStyle name="Hiperlink" xfId="9241" builtinId="8" hidden="1"/>
    <cellStyle name="Hiperlink" xfId="9243" builtinId="8" hidden="1"/>
    <cellStyle name="Hiperlink" xfId="9245" builtinId="8" hidden="1"/>
    <cellStyle name="Hiperlink" xfId="9247" builtinId="8" hidden="1"/>
    <cellStyle name="Hiperlink" xfId="9249" builtinId="8" hidden="1"/>
    <cellStyle name="Hiperlink" xfId="9251" builtinId="8" hidden="1"/>
    <cellStyle name="Hiperlink" xfId="9253" builtinId="8" hidden="1"/>
    <cellStyle name="Hiperlink" xfId="9255" builtinId="8" hidden="1"/>
    <cellStyle name="Hiperlink" xfId="9257" builtinId="8" hidden="1"/>
    <cellStyle name="Hiperlink" xfId="9259" builtinId="8" hidden="1"/>
    <cellStyle name="Hiperlink" xfId="9261" builtinId="8" hidden="1"/>
    <cellStyle name="Hiperlink" xfId="9263" builtinId="8" hidden="1"/>
    <cellStyle name="Hiperlink" xfId="9265" builtinId="8" hidden="1"/>
    <cellStyle name="Hiperlink" xfId="9267" builtinId="8" hidden="1"/>
    <cellStyle name="Hiperlink" xfId="9269" builtinId="8" hidden="1"/>
    <cellStyle name="Hiperlink" xfId="9271" builtinId="8" hidden="1"/>
    <cellStyle name="Hiperlink" xfId="9273" builtinId="8" hidden="1"/>
    <cellStyle name="Hiperlink" xfId="9275" builtinId="8" hidden="1"/>
    <cellStyle name="Hiperlink" xfId="9277" builtinId="8" hidden="1"/>
    <cellStyle name="Hiperlink" xfId="9279" builtinId="8" hidden="1"/>
    <cellStyle name="Hiperlink" xfId="9281" builtinId="8" hidden="1"/>
    <cellStyle name="Hiperlink" xfId="9283" builtinId="8" hidden="1"/>
    <cellStyle name="Hiperlink" xfId="9285" builtinId="8" hidden="1"/>
    <cellStyle name="Hiperlink" xfId="9287" builtinId="8" hidden="1"/>
    <cellStyle name="Hiperlink" xfId="9289" builtinId="8" hidden="1"/>
    <cellStyle name="Hiperlink" xfId="9291" builtinId="8" hidden="1"/>
    <cellStyle name="Hiperlink" xfId="9293" builtinId="8" hidden="1"/>
    <cellStyle name="Hiperlink" xfId="9295" builtinId="8" hidden="1"/>
    <cellStyle name="Hiperlink" xfId="9297" builtinId="8" hidden="1"/>
    <cellStyle name="Hiperlink" xfId="9299" builtinId="8" hidden="1"/>
    <cellStyle name="Hiperlink" xfId="9301" builtinId="8" hidden="1"/>
    <cellStyle name="Hiperlink" xfId="9303" builtinId="8" hidden="1"/>
    <cellStyle name="Hiperlink" xfId="9305" builtinId="8" hidden="1"/>
    <cellStyle name="Hiperlink" xfId="9307" builtinId="8" hidden="1"/>
    <cellStyle name="Hiperlink" xfId="9309" builtinId="8" hidden="1"/>
    <cellStyle name="Hiperlink" xfId="9311" builtinId="8" hidden="1"/>
    <cellStyle name="Hiperlink" xfId="9313" builtinId="8" hidden="1"/>
    <cellStyle name="Hiperlink" xfId="9315" builtinId="8" hidden="1"/>
    <cellStyle name="Hiperlink" xfId="9317" builtinId="8" hidden="1"/>
    <cellStyle name="Hiperlink" xfId="9319" builtinId="8" hidden="1"/>
    <cellStyle name="Hiperlink" xfId="9321" builtinId="8" hidden="1"/>
    <cellStyle name="Hiperlink" xfId="9323" builtinId="8" hidden="1"/>
    <cellStyle name="Hiperlink" xfId="9325" builtinId="8" hidden="1"/>
    <cellStyle name="Hiperlink" xfId="9327" builtinId="8" hidden="1"/>
    <cellStyle name="Hiperlink" xfId="9329" builtinId="8" hidden="1"/>
    <cellStyle name="Hiperlink" xfId="9331" builtinId="8" hidden="1"/>
    <cellStyle name="Hiperlink" xfId="9333" builtinId="8" hidden="1"/>
    <cellStyle name="Hiperlink" xfId="9140" builtinId="8" hidden="1"/>
    <cellStyle name="Hiperlink" xfId="9337" builtinId="8" hidden="1"/>
    <cellStyle name="Hiperlink" xfId="9339" builtinId="8" hidden="1"/>
    <cellStyle name="Hiperlink" xfId="9341" builtinId="8" hidden="1"/>
    <cellStyle name="Hiperlink" xfId="9343" builtinId="8" hidden="1"/>
    <cellStyle name="Hiperlink" xfId="9345" builtinId="8" hidden="1"/>
    <cellStyle name="Hiperlink" xfId="9347" builtinId="8" hidden="1"/>
    <cellStyle name="Hiperlink" xfId="9349" builtinId="8" hidden="1"/>
    <cellStyle name="Hiperlink" xfId="9351" builtinId="8" hidden="1"/>
    <cellStyle name="Hiperlink" xfId="9353" builtinId="8" hidden="1"/>
    <cellStyle name="Hiperlink" xfId="9355" builtinId="8" hidden="1"/>
    <cellStyle name="Hiperlink" xfId="9357" builtinId="8" hidden="1"/>
    <cellStyle name="Hiperlink" xfId="9359" builtinId="8" hidden="1"/>
    <cellStyle name="Hiperlink" xfId="9361" builtinId="8" hidden="1"/>
    <cellStyle name="Hiperlink" xfId="9363" builtinId="8" hidden="1"/>
    <cellStyle name="Hiperlink" xfId="9365" builtinId="8" hidden="1"/>
    <cellStyle name="Hiperlink" xfId="9367" builtinId="8" hidden="1"/>
    <cellStyle name="Hiperlink" xfId="9369" builtinId="8" hidden="1"/>
    <cellStyle name="Hiperlink" xfId="9371" builtinId="8" hidden="1"/>
    <cellStyle name="Hiperlink" xfId="9373" builtinId="8" hidden="1"/>
    <cellStyle name="Hiperlink" xfId="9375" builtinId="8" hidden="1"/>
    <cellStyle name="Hiperlink" xfId="9377" builtinId="8" hidden="1"/>
    <cellStyle name="Hiperlink" xfId="9379" builtinId="8" hidden="1"/>
    <cellStyle name="Hiperlink" xfId="9381" builtinId="8" hidden="1"/>
    <cellStyle name="Hiperlink" xfId="9383" builtinId="8" hidden="1"/>
    <cellStyle name="Hiperlink" xfId="9385" builtinId="8" hidden="1"/>
    <cellStyle name="Hiperlink" xfId="9387" builtinId="8" hidden="1"/>
    <cellStyle name="Hiperlink" xfId="9389" builtinId="8" hidden="1"/>
    <cellStyle name="Hiperlink" xfId="9391" builtinId="8" hidden="1"/>
    <cellStyle name="Hiperlink" xfId="9393" builtinId="8" hidden="1"/>
    <cellStyle name="Hiperlink" xfId="9395" builtinId="8" hidden="1"/>
    <cellStyle name="Hiperlink" xfId="9397" builtinId="8" hidden="1"/>
    <cellStyle name="Hiperlink" xfId="9399" builtinId="8" hidden="1"/>
    <cellStyle name="Hiperlink" xfId="9401" builtinId="8" hidden="1"/>
    <cellStyle name="Hiperlink" xfId="9403" builtinId="8" hidden="1"/>
    <cellStyle name="Hiperlink" xfId="9405" builtinId="8" hidden="1"/>
    <cellStyle name="Hiperlink" xfId="9407" builtinId="8" hidden="1"/>
    <cellStyle name="Hiperlink" xfId="9409" builtinId="8" hidden="1"/>
    <cellStyle name="Hiperlink" xfId="9411" builtinId="8" hidden="1"/>
    <cellStyle name="Hiperlink" xfId="9413" builtinId="8" hidden="1"/>
    <cellStyle name="Hiperlink" xfId="9415" builtinId="8" hidden="1"/>
    <cellStyle name="Hiperlink" xfId="9417" builtinId="8" hidden="1"/>
    <cellStyle name="Hiperlink" xfId="9419" builtinId="8" hidden="1"/>
    <cellStyle name="Hiperlink" xfId="9421" builtinId="8" hidden="1"/>
    <cellStyle name="Hiperlink" xfId="9423" builtinId="8" hidden="1"/>
    <cellStyle name="Hiperlink" xfId="9425" builtinId="8" hidden="1"/>
    <cellStyle name="Hiperlink" xfId="9427" builtinId="8" hidden="1"/>
    <cellStyle name="Hiperlink" xfId="9429" builtinId="8" hidden="1"/>
    <cellStyle name="Hiperlink" xfId="9431" builtinId="8" hidden="1"/>
    <cellStyle name="Hiperlink" xfId="9238" builtinId="8" hidden="1"/>
    <cellStyle name="Hiperlink" xfId="9435" builtinId="8" hidden="1"/>
    <cellStyle name="Hiperlink" xfId="9437" builtinId="8" hidden="1"/>
    <cellStyle name="Hiperlink" xfId="9439" builtinId="8" hidden="1"/>
    <cellStyle name="Hiperlink" xfId="9441" builtinId="8" hidden="1"/>
    <cellStyle name="Hiperlink" xfId="9443" builtinId="8" hidden="1"/>
    <cellStyle name="Hiperlink" xfId="9445" builtinId="8" hidden="1"/>
    <cellStyle name="Hiperlink" xfId="9447" builtinId="8" hidden="1"/>
    <cellStyle name="Hiperlink" xfId="9449" builtinId="8" hidden="1"/>
    <cellStyle name="Hiperlink" xfId="9451" builtinId="8" hidden="1"/>
    <cellStyle name="Hiperlink" xfId="9453" builtinId="8" hidden="1"/>
    <cellStyle name="Hiperlink" xfId="9455" builtinId="8" hidden="1"/>
    <cellStyle name="Hiperlink" xfId="9457" builtinId="8" hidden="1"/>
    <cellStyle name="Hiperlink" xfId="9459" builtinId="8" hidden="1"/>
    <cellStyle name="Hiperlink" xfId="9461" builtinId="8" hidden="1"/>
    <cellStyle name="Hiperlink" xfId="9463" builtinId="8" hidden="1"/>
    <cellStyle name="Hiperlink" xfId="9465" builtinId="8" hidden="1"/>
    <cellStyle name="Hiperlink" xfId="9467" builtinId="8" hidden="1"/>
    <cellStyle name="Hiperlink" xfId="9469" builtinId="8" hidden="1"/>
    <cellStyle name="Hiperlink" xfId="9471" builtinId="8" hidden="1"/>
    <cellStyle name="Hiperlink" xfId="9473" builtinId="8" hidden="1"/>
    <cellStyle name="Hiperlink" xfId="9475" builtinId="8" hidden="1"/>
    <cellStyle name="Hiperlink" xfId="9477" builtinId="8" hidden="1"/>
    <cellStyle name="Hiperlink" xfId="9479" builtinId="8" hidden="1"/>
    <cellStyle name="Hiperlink" xfId="9481" builtinId="8" hidden="1"/>
    <cellStyle name="Hiperlink" xfId="9483" builtinId="8" hidden="1"/>
    <cellStyle name="Hiperlink" xfId="9485" builtinId="8" hidden="1"/>
    <cellStyle name="Hiperlink" xfId="9487" builtinId="8" hidden="1"/>
    <cellStyle name="Hiperlink" xfId="9489" builtinId="8" hidden="1"/>
    <cellStyle name="Hiperlink" xfId="9491" builtinId="8" hidden="1"/>
    <cellStyle name="Hiperlink" xfId="9493" builtinId="8" hidden="1"/>
    <cellStyle name="Hiperlink" xfId="9495" builtinId="8" hidden="1"/>
    <cellStyle name="Hiperlink" xfId="9497" builtinId="8" hidden="1"/>
    <cellStyle name="Hiperlink" xfId="9499" builtinId="8" hidden="1"/>
    <cellStyle name="Hiperlink" xfId="9501" builtinId="8" hidden="1"/>
    <cellStyle name="Hiperlink" xfId="9503" builtinId="8" hidden="1"/>
    <cellStyle name="Hiperlink" xfId="9505" builtinId="8" hidden="1"/>
    <cellStyle name="Hiperlink" xfId="9507" builtinId="8" hidden="1"/>
    <cellStyle name="Hiperlink" xfId="9509" builtinId="8" hidden="1"/>
    <cellStyle name="Hiperlink" xfId="9511" builtinId="8" hidden="1"/>
    <cellStyle name="Hiperlink" xfId="9513" builtinId="8" hidden="1"/>
    <cellStyle name="Hiperlink" xfId="9515" builtinId="8" hidden="1"/>
    <cellStyle name="Hiperlink" xfId="9517" builtinId="8" hidden="1"/>
    <cellStyle name="Hiperlink" xfId="9519" builtinId="8" hidden="1"/>
    <cellStyle name="Hiperlink" xfId="9521" builtinId="8" hidden="1"/>
    <cellStyle name="Hiperlink" xfId="9523" builtinId="8" hidden="1"/>
    <cellStyle name="Hiperlink" xfId="9525" builtinId="8" hidden="1"/>
    <cellStyle name="Hiperlink" xfId="9527" builtinId="8" hidden="1"/>
    <cellStyle name="Hiperlink" xfId="9529" builtinId="8" hidden="1"/>
    <cellStyle name="Hiperlink" xfId="9336" builtinId="8" hidden="1"/>
    <cellStyle name="Hiperlink" xfId="9533" builtinId="8" hidden="1"/>
    <cellStyle name="Hiperlink" xfId="9535" builtinId="8" hidden="1"/>
    <cellStyle name="Hiperlink" xfId="9537" builtinId="8" hidden="1"/>
    <cellStyle name="Hiperlink" xfId="9539" builtinId="8" hidden="1"/>
    <cellStyle name="Hiperlink" xfId="9541" builtinId="8" hidden="1"/>
    <cellStyle name="Hiperlink" xfId="9543" builtinId="8" hidden="1"/>
    <cellStyle name="Hiperlink" xfId="9545" builtinId="8" hidden="1"/>
    <cellStyle name="Hiperlink" xfId="9547" builtinId="8" hidden="1"/>
    <cellStyle name="Hiperlink" xfId="9549" builtinId="8" hidden="1"/>
    <cellStyle name="Hiperlink" xfId="9551" builtinId="8" hidden="1"/>
    <cellStyle name="Hiperlink" xfId="9553" builtinId="8" hidden="1"/>
    <cellStyle name="Hiperlink" xfId="9555" builtinId="8" hidden="1"/>
    <cellStyle name="Hiperlink" xfId="9557" builtinId="8" hidden="1"/>
    <cellStyle name="Hiperlink" xfId="9559" builtinId="8" hidden="1"/>
    <cellStyle name="Hiperlink" xfId="9561" builtinId="8" hidden="1"/>
    <cellStyle name="Hiperlink" xfId="9563" builtinId="8" hidden="1"/>
    <cellStyle name="Hiperlink" xfId="9565" builtinId="8" hidden="1"/>
    <cellStyle name="Hiperlink" xfId="9567" builtinId="8" hidden="1"/>
    <cellStyle name="Hiperlink" xfId="9569" builtinId="8" hidden="1"/>
    <cellStyle name="Hiperlink" xfId="9571" builtinId="8" hidden="1"/>
    <cellStyle name="Hiperlink" xfId="9573" builtinId="8" hidden="1"/>
    <cellStyle name="Hiperlink" xfId="9575" builtinId="8" hidden="1"/>
    <cellStyle name="Hiperlink" xfId="9577" builtinId="8" hidden="1"/>
    <cellStyle name="Hiperlink" xfId="9579" builtinId="8" hidden="1"/>
    <cellStyle name="Hiperlink" xfId="9581" builtinId="8" hidden="1"/>
    <cellStyle name="Hiperlink" xfId="9583" builtinId="8" hidden="1"/>
    <cellStyle name="Hiperlink" xfId="9585" builtinId="8" hidden="1"/>
    <cellStyle name="Hiperlink" xfId="9587" builtinId="8" hidden="1"/>
    <cellStyle name="Hiperlink" xfId="9589" builtinId="8" hidden="1"/>
    <cellStyle name="Hiperlink" xfId="9591" builtinId="8" hidden="1"/>
    <cellStyle name="Hiperlink" xfId="9593" builtinId="8" hidden="1"/>
    <cellStyle name="Hiperlink" xfId="9595" builtinId="8" hidden="1"/>
    <cellStyle name="Hiperlink" xfId="9597" builtinId="8" hidden="1"/>
    <cellStyle name="Hiperlink" xfId="9599" builtinId="8" hidden="1"/>
    <cellStyle name="Hiperlink" xfId="9601" builtinId="8" hidden="1"/>
    <cellStyle name="Hiperlink" xfId="9603" builtinId="8" hidden="1"/>
    <cellStyle name="Hiperlink" xfId="9605" builtinId="8" hidden="1"/>
    <cellStyle name="Hiperlink" xfId="9607" builtinId="8" hidden="1"/>
    <cellStyle name="Hiperlink" xfId="9609" builtinId="8" hidden="1"/>
    <cellStyle name="Hiperlink" xfId="9611" builtinId="8" hidden="1"/>
    <cellStyle name="Hiperlink" xfId="9613" builtinId="8" hidden="1"/>
    <cellStyle name="Hiperlink" xfId="9615" builtinId="8" hidden="1"/>
    <cellStyle name="Hiperlink" xfId="9617" builtinId="8" hidden="1"/>
    <cellStyle name="Hiperlink" xfId="9619" builtinId="8" hidden="1"/>
    <cellStyle name="Hiperlink" xfId="9621" builtinId="8" hidden="1"/>
    <cellStyle name="Hiperlink" xfId="9623" builtinId="8" hidden="1"/>
    <cellStyle name="Hiperlink" xfId="9625" builtinId="8" hidden="1"/>
    <cellStyle name="Hiperlink" xfId="9627" builtinId="8" hidden="1"/>
    <cellStyle name="Hiperlink" xfId="9434" builtinId="8" hidden="1"/>
    <cellStyle name="Hiperlink" xfId="9631" builtinId="8" hidden="1"/>
    <cellStyle name="Hiperlink" xfId="9633" builtinId="8" hidden="1"/>
    <cellStyle name="Hiperlink" xfId="9635" builtinId="8" hidden="1"/>
    <cellStyle name="Hiperlink" xfId="9637" builtinId="8" hidden="1"/>
    <cellStyle name="Hiperlink" xfId="9639" builtinId="8" hidden="1"/>
    <cellStyle name="Hiperlink" xfId="9641" builtinId="8" hidden="1"/>
    <cellStyle name="Hiperlink" xfId="9643" builtinId="8" hidden="1"/>
    <cellStyle name="Hiperlink" xfId="9645" builtinId="8" hidden="1"/>
    <cellStyle name="Hiperlink" xfId="9647" builtinId="8" hidden="1"/>
    <cellStyle name="Hiperlink" xfId="9649" builtinId="8" hidden="1"/>
    <cellStyle name="Hiperlink" xfId="9651" builtinId="8" hidden="1"/>
    <cellStyle name="Hiperlink" xfId="9653" builtinId="8" hidden="1"/>
    <cellStyle name="Hiperlink" xfId="9655" builtinId="8" hidden="1"/>
    <cellStyle name="Hiperlink" xfId="9657" builtinId="8" hidden="1"/>
    <cellStyle name="Hiperlink" xfId="9659" builtinId="8" hidden="1"/>
    <cellStyle name="Hiperlink" xfId="9661" builtinId="8" hidden="1"/>
    <cellStyle name="Hiperlink" xfId="9663" builtinId="8" hidden="1"/>
    <cellStyle name="Hiperlink" xfId="9665" builtinId="8" hidden="1"/>
    <cellStyle name="Hiperlink" xfId="9667" builtinId="8" hidden="1"/>
    <cellStyle name="Hiperlink" xfId="9669" builtinId="8" hidden="1"/>
    <cellStyle name="Hiperlink" xfId="9671" builtinId="8" hidden="1"/>
    <cellStyle name="Hiperlink" xfId="9673" builtinId="8" hidden="1"/>
    <cellStyle name="Hiperlink" xfId="9675" builtinId="8" hidden="1"/>
    <cellStyle name="Hiperlink" xfId="9677" builtinId="8" hidden="1"/>
    <cellStyle name="Hiperlink" xfId="9679" builtinId="8" hidden="1"/>
    <cellStyle name="Hiperlink" xfId="9681" builtinId="8" hidden="1"/>
    <cellStyle name="Hiperlink" xfId="9683" builtinId="8" hidden="1"/>
    <cellStyle name="Hiperlink" xfId="9685" builtinId="8" hidden="1"/>
    <cellStyle name="Hiperlink" xfId="9687" builtinId="8" hidden="1"/>
    <cellStyle name="Hiperlink" xfId="9689" builtinId="8" hidden="1"/>
    <cellStyle name="Hiperlink" xfId="9691" builtinId="8" hidden="1"/>
    <cellStyle name="Hiperlink" xfId="9693" builtinId="8" hidden="1"/>
    <cellStyle name="Hiperlink" xfId="9695" builtinId="8" hidden="1"/>
    <cellStyle name="Hiperlink" xfId="9697" builtinId="8" hidden="1"/>
    <cellStyle name="Hiperlink" xfId="9699" builtinId="8" hidden="1"/>
    <cellStyle name="Hiperlink" xfId="9701" builtinId="8" hidden="1"/>
    <cellStyle name="Hiperlink" xfId="9703" builtinId="8" hidden="1"/>
    <cellStyle name="Hiperlink" xfId="9705" builtinId="8" hidden="1"/>
    <cellStyle name="Hiperlink" xfId="9707" builtinId="8" hidden="1"/>
    <cellStyle name="Hiperlink" xfId="9709" builtinId="8" hidden="1"/>
    <cellStyle name="Hiperlink" xfId="9711" builtinId="8" hidden="1"/>
    <cellStyle name="Hiperlink" xfId="9713" builtinId="8" hidden="1"/>
    <cellStyle name="Hiperlink" xfId="9715" builtinId="8" hidden="1"/>
    <cellStyle name="Hiperlink" xfId="9717" builtinId="8" hidden="1"/>
    <cellStyle name="Hiperlink" xfId="9719" builtinId="8" hidden="1"/>
    <cellStyle name="Hiperlink" xfId="9721" builtinId="8" hidden="1"/>
    <cellStyle name="Hiperlink" xfId="9723" builtinId="8" hidden="1"/>
    <cellStyle name="Hiperlink" xfId="9725" builtinId="8" hidden="1"/>
    <cellStyle name="Hiperlink" xfId="9532" builtinId="8" hidden="1"/>
    <cellStyle name="Hiperlink" xfId="9729" builtinId="8" hidden="1"/>
    <cellStyle name="Hiperlink" xfId="9731" builtinId="8" hidden="1"/>
    <cellStyle name="Hiperlink" xfId="9733" builtinId="8" hidden="1"/>
    <cellStyle name="Hiperlink" xfId="9735" builtinId="8" hidden="1"/>
    <cellStyle name="Hiperlink" xfId="9737" builtinId="8" hidden="1"/>
    <cellStyle name="Hiperlink" xfId="9739" builtinId="8" hidden="1"/>
    <cellStyle name="Hiperlink" xfId="9741" builtinId="8" hidden="1"/>
    <cellStyle name="Hiperlink" xfId="9743" builtinId="8" hidden="1"/>
    <cellStyle name="Hiperlink" xfId="9745" builtinId="8" hidden="1"/>
    <cellStyle name="Hiperlink" xfId="9747" builtinId="8" hidden="1"/>
    <cellStyle name="Hiperlink" xfId="9749" builtinId="8" hidden="1"/>
    <cellStyle name="Hiperlink" xfId="9751" builtinId="8" hidden="1"/>
    <cellStyle name="Hiperlink" xfId="9753" builtinId="8" hidden="1"/>
    <cellStyle name="Hiperlink" xfId="9755" builtinId="8" hidden="1"/>
    <cellStyle name="Hiperlink" xfId="9757" builtinId="8" hidden="1"/>
    <cellStyle name="Hiperlink" xfId="9759" builtinId="8" hidden="1"/>
    <cellStyle name="Hiperlink" xfId="9761" builtinId="8" hidden="1"/>
    <cellStyle name="Hiperlink" xfId="9763" builtinId="8" hidden="1"/>
    <cellStyle name="Hiperlink" xfId="9765" builtinId="8" hidden="1"/>
    <cellStyle name="Hiperlink" xfId="9767" builtinId="8" hidden="1"/>
    <cellStyle name="Hiperlink" xfId="9769" builtinId="8" hidden="1"/>
    <cellStyle name="Hiperlink" xfId="9771" builtinId="8" hidden="1"/>
    <cellStyle name="Hiperlink" xfId="9773" builtinId="8" hidden="1"/>
    <cellStyle name="Hiperlink" xfId="9775" builtinId="8" hidden="1"/>
    <cellStyle name="Hiperlink" xfId="9777" builtinId="8" hidden="1"/>
    <cellStyle name="Hiperlink" xfId="9779" builtinId="8" hidden="1"/>
    <cellStyle name="Hiperlink" xfId="9781" builtinId="8" hidden="1"/>
    <cellStyle name="Hiperlink" xfId="9783" builtinId="8" hidden="1"/>
    <cellStyle name="Hiperlink" xfId="9785" builtinId="8" hidden="1"/>
    <cellStyle name="Hiperlink" xfId="9787" builtinId="8" hidden="1"/>
    <cellStyle name="Hiperlink" xfId="9789" builtinId="8" hidden="1"/>
    <cellStyle name="Hiperlink" xfId="9791" builtinId="8" hidden="1"/>
    <cellStyle name="Hiperlink" xfId="9793" builtinId="8" hidden="1"/>
    <cellStyle name="Hiperlink" xfId="9795" builtinId="8" hidden="1"/>
    <cellStyle name="Hiperlink" xfId="9797" builtinId="8" hidden="1"/>
    <cellStyle name="Hiperlink" xfId="9799" builtinId="8" hidden="1"/>
    <cellStyle name="Hiperlink" xfId="9801" builtinId="8" hidden="1"/>
    <cellStyle name="Hiperlink" xfId="9803" builtinId="8" hidden="1"/>
    <cellStyle name="Hiperlink" xfId="9805" builtinId="8" hidden="1"/>
    <cellStyle name="Hiperlink" xfId="9807" builtinId="8" hidden="1"/>
    <cellStyle name="Hiperlink" xfId="9809" builtinId="8" hidden="1"/>
    <cellStyle name="Hiperlink" xfId="9811" builtinId="8" hidden="1"/>
    <cellStyle name="Hiperlink" xfId="9813" builtinId="8" hidden="1"/>
    <cellStyle name="Hiperlink" xfId="9815" builtinId="8" hidden="1"/>
    <cellStyle name="Hiperlink" xfId="9817" builtinId="8" hidden="1"/>
    <cellStyle name="Hiperlink" xfId="9819" builtinId="8" hidden="1"/>
    <cellStyle name="Hiperlink" xfId="9821" builtinId="8" hidden="1"/>
    <cellStyle name="Hiperlink" xfId="9823" builtinId="8" hidden="1"/>
    <cellStyle name="Hiperlink" xfId="9630" builtinId="8" hidden="1"/>
    <cellStyle name="Hiperlink" xfId="9827" builtinId="8" hidden="1"/>
    <cellStyle name="Hiperlink" xfId="9829" builtinId="8" hidden="1"/>
    <cellStyle name="Hiperlink" xfId="9831" builtinId="8" hidden="1"/>
    <cellStyle name="Hiperlink" xfId="9833" builtinId="8" hidden="1"/>
    <cellStyle name="Hiperlink" xfId="9835" builtinId="8" hidden="1"/>
    <cellStyle name="Hiperlink" xfId="9837" builtinId="8" hidden="1"/>
    <cellStyle name="Hiperlink" xfId="9839" builtinId="8" hidden="1"/>
    <cellStyle name="Hiperlink" xfId="9841" builtinId="8" hidden="1"/>
    <cellStyle name="Hiperlink" xfId="9843" builtinId="8" hidden="1"/>
    <cellStyle name="Hiperlink" xfId="9845" builtinId="8" hidden="1"/>
    <cellStyle name="Hiperlink" xfId="9847" builtinId="8" hidden="1"/>
    <cellStyle name="Hiperlink" xfId="9849" builtinId="8" hidden="1"/>
    <cellStyle name="Hiperlink" xfId="9851" builtinId="8" hidden="1"/>
    <cellStyle name="Hiperlink" xfId="9853" builtinId="8" hidden="1"/>
    <cellStyle name="Hiperlink" xfId="9855" builtinId="8" hidden="1"/>
    <cellStyle name="Hiperlink" xfId="9857" builtinId="8" hidden="1"/>
    <cellStyle name="Hiperlink" xfId="9859" builtinId="8" hidden="1"/>
    <cellStyle name="Hiperlink" xfId="9861" builtinId="8" hidden="1"/>
    <cellStyle name="Hiperlink" xfId="9863" builtinId="8" hidden="1"/>
    <cellStyle name="Hiperlink" xfId="9865" builtinId="8" hidden="1"/>
    <cellStyle name="Hiperlink" xfId="9867" builtinId="8" hidden="1"/>
    <cellStyle name="Hiperlink" xfId="9869" builtinId="8" hidden="1"/>
    <cellStyle name="Hiperlink" xfId="9871" builtinId="8" hidden="1"/>
    <cellStyle name="Hiperlink" xfId="9873" builtinId="8" hidden="1"/>
    <cellStyle name="Hiperlink" xfId="9875" builtinId="8" hidden="1"/>
    <cellStyle name="Hiperlink" xfId="9877" builtinId="8" hidden="1"/>
    <cellStyle name="Hiperlink" xfId="9879" builtinId="8" hidden="1"/>
    <cellStyle name="Hiperlink" xfId="9881" builtinId="8" hidden="1"/>
    <cellStyle name="Hiperlink" xfId="9883" builtinId="8" hidden="1"/>
    <cellStyle name="Hiperlink" xfId="9885" builtinId="8" hidden="1"/>
    <cellStyle name="Hiperlink" xfId="9887" builtinId="8" hidden="1"/>
    <cellStyle name="Hiperlink" xfId="9889" builtinId="8" hidden="1"/>
    <cellStyle name="Hiperlink" xfId="9891" builtinId="8" hidden="1"/>
    <cellStyle name="Hiperlink" xfId="9893" builtinId="8" hidden="1"/>
    <cellStyle name="Hiperlink" xfId="9895" builtinId="8" hidden="1"/>
    <cellStyle name="Hiperlink" xfId="9897" builtinId="8" hidden="1"/>
    <cellStyle name="Hiperlink" xfId="9899" builtinId="8" hidden="1"/>
    <cellStyle name="Hiperlink" xfId="9901" builtinId="8" hidden="1"/>
    <cellStyle name="Hiperlink" xfId="9903" builtinId="8" hidden="1"/>
    <cellStyle name="Hiperlink" xfId="9905" builtinId="8" hidden="1"/>
    <cellStyle name="Hiperlink" xfId="9907" builtinId="8" hidden="1"/>
    <cellStyle name="Hiperlink" xfId="9909" builtinId="8" hidden="1"/>
    <cellStyle name="Hiperlink" xfId="9911" builtinId="8" hidden="1"/>
    <cellStyle name="Hiperlink" xfId="9913" builtinId="8" hidden="1"/>
    <cellStyle name="Hiperlink" xfId="9915" builtinId="8" hidden="1"/>
    <cellStyle name="Hiperlink" xfId="9917" builtinId="8" hidden="1"/>
    <cellStyle name="Hiperlink" xfId="9919" builtinId="8" hidden="1"/>
    <cellStyle name="Hiperlink" xfId="9921" builtinId="8" hidden="1"/>
    <cellStyle name="Hiperlink" xfId="9728" builtinId="8" hidden="1"/>
    <cellStyle name="Hiperlink" xfId="9925" builtinId="8" hidden="1"/>
    <cellStyle name="Hiperlink" xfId="9927" builtinId="8" hidden="1"/>
    <cellStyle name="Hiperlink" xfId="9929" builtinId="8" hidden="1"/>
    <cellStyle name="Hiperlink" xfId="9931" builtinId="8" hidden="1"/>
    <cellStyle name="Hiperlink" xfId="9933" builtinId="8" hidden="1"/>
    <cellStyle name="Hiperlink" xfId="9935" builtinId="8" hidden="1"/>
    <cellStyle name="Hiperlink" xfId="9937" builtinId="8" hidden="1"/>
    <cellStyle name="Hiperlink" xfId="9939" builtinId="8" hidden="1"/>
    <cellStyle name="Hiperlink" xfId="9941" builtinId="8" hidden="1"/>
    <cellStyle name="Hiperlink" xfId="9943" builtinId="8" hidden="1"/>
    <cellStyle name="Hiperlink" xfId="9945" builtinId="8" hidden="1"/>
    <cellStyle name="Hiperlink" xfId="9947" builtinId="8" hidden="1"/>
    <cellStyle name="Hiperlink" xfId="9949" builtinId="8" hidden="1"/>
    <cellStyle name="Hiperlink" xfId="9951" builtinId="8" hidden="1"/>
    <cellStyle name="Hiperlink" xfId="9953" builtinId="8" hidden="1"/>
    <cellStyle name="Hiperlink" xfId="9955" builtinId="8" hidden="1"/>
    <cellStyle name="Hiperlink" xfId="9957" builtinId="8" hidden="1"/>
    <cellStyle name="Hiperlink" xfId="9959" builtinId="8" hidden="1"/>
    <cellStyle name="Hiperlink" xfId="9961" builtinId="8" hidden="1"/>
    <cellStyle name="Hiperlink" xfId="9963" builtinId="8" hidden="1"/>
    <cellStyle name="Hiperlink" xfId="9965" builtinId="8" hidden="1"/>
    <cellStyle name="Hiperlink" xfId="9967" builtinId="8" hidden="1"/>
    <cellStyle name="Hiperlink" xfId="9969" builtinId="8" hidden="1"/>
    <cellStyle name="Hiperlink" xfId="9971" builtinId="8" hidden="1"/>
    <cellStyle name="Hiperlink" xfId="9973" builtinId="8" hidden="1"/>
    <cellStyle name="Hiperlink" xfId="9975" builtinId="8" hidden="1"/>
    <cellStyle name="Hiperlink" xfId="9977" builtinId="8" hidden="1"/>
    <cellStyle name="Hiperlink" xfId="9979" builtinId="8" hidden="1"/>
    <cellStyle name="Hiperlink" xfId="9981" builtinId="8" hidden="1"/>
    <cellStyle name="Hiperlink" xfId="9983" builtinId="8" hidden="1"/>
    <cellStyle name="Hiperlink" xfId="9985" builtinId="8" hidden="1"/>
    <cellStyle name="Hiperlink" xfId="9987" builtinId="8" hidden="1"/>
    <cellStyle name="Hiperlink" xfId="9989" builtinId="8" hidden="1"/>
    <cellStyle name="Hiperlink" xfId="9991" builtinId="8" hidden="1"/>
    <cellStyle name="Hiperlink" xfId="9993" builtinId="8" hidden="1"/>
    <cellStyle name="Hiperlink" xfId="9995" builtinId="8" hidden="1"/>
    <cellStyle name="Hiperlink" xfId="9997" builtinId="8" hidden="1"/>
    <cellStyle name="Hiperlink" xfId="9999" builtinId="8" hidden="1"/>
    <cellStyle name="Hiperlink" xfId="10001" builtinId="8" hidden="1"/>
    <cellStyle name="Hiperlink" xfId="10003" builtinId="8" hidden="1"/>
    <cellStyle name="Hiperlink" xfId="10005" builtinId="8" hidden="1"/>
    <cellStyle name="Hiperlink" xfId="10007" builtinId="8" hidden="1"/>
    <cellStyle name="Hiperlink" xfId="10009" builtinId="8" hidden="1"/>
    <cellStyle name="Hiperlink" xfId="10011" builtinId="8" hidden="1"/>
    <cellStyle name="Hiperlink" xfId="10013" builtinId="8" hidden="1"/>
    <cellStyle name="Hiperlink" xfId="10015" builtinId="8" hidden="1"/>
    <cellStyle name="Hiperlink" xfId="10017" builtinId="8" hidden="1"/>
    <cellStyle name="Hiperlink" xfId="10019" builtinId="8" hidden="1"/>
    <cellStyle name="Hiperlink" xfId="9826" builtinId="8" hidden="1"/>
    <cellStyle name="Hiperlink" xfId="10023" builtinId="8" hidden="1"/>
    <cellStyle name="Hiperlink" xfId="10025" builtinId="8" hidden="1"/>
    <cellStyle name="Hiperlink" xfId="10027" builtinId="8" hidden="1"/>
    <cellStyle name="Hiperlink" xfId="10029" builtinId="8" hidden="1"/>
    <cellStyle name="Hiperlink" xfId="10031" builtinId="8" hidden="1"/>
    <cellStyle name="Hiperlink" xfId="10033" builtinId="8" hidden="1"/>
    <cellStyle name="Hiperlink" xfId="10035" builtinId="8" hidden="1"/>
    <cellStyle name="Hiperlink" xfId="10037" builtinId="8" hidden="1"/>
    <cellStyle name="Hiperlink" xfId="10039" builtinId="8" hidden="1"/>
    <cellStyle name="Hiperlink" xfId="10041" builtinId="8" hidden="1"/>
    <cellStyle name="Hiperlink" xfId="10043" builtinId="8" hidden="1"/>
    <cellStyle name="Hiperlink" xfId="10045" builtinId="8" hidden="1"/>
    <cellStyle name="Hiperlink" xfId="10047" builtinId="8" hidden="1"/>
    <cellStyle name="Hiperlink" xfId="10049" builtinId="8" hidden="1"/>
    <cellStyle name="Hiperlink" xfId="10051" builtinId="8" hidden="1"/>
    <cellStyle name="Hiperlink" xfId="10053" builtinId="8" hidden="1"/>
    <cellStyle name="Hiperlink" xfId="10055" builtinId="8" hidden="1"/>
    <cellStyle name="Hiperlink" xfId="10057" builtinId="8" hidden="1"/>
    <cellStyle name="Hiperlink" xfId="10059" builtinId="8" hidden="1"/>
    <cellStyle name="Hiperlink" xfId="10061" builtinId="8" hidden="1"/>
    <cellStyle name="Hiperlink" xfId="10063" builtinId="8" hidden="1"/>
    <cellStyle name="Hiperlink" xfId="10065" builtinId="8" hidden="1"/>
    <cellStyle name="Hiperlink" xfId="10067" builtinId="8" hidden="1"/>
    <cellStyle name="Hiperlink" xfId="10069" builtinId="8" hidden="1"/>
    <cellStyle name="Hiperlink" xfId="10071" builtinId="8" hidden="1"/>
    <cellStyle name="Hiperlink" xfId="10073" builtinId="8" hidden="1"/>
    <cellStyle name="Hiperlink" xfId="10075" builtinId="8" hidden="1"/>
    <cellStyle name="Hiperlink" xfId="10077" builtinId="8" hidden="1"/>
    <cellStyle name="Hiperlink" xfId="10079" builtinId="8" hidden="1"/>
    <cellStyle name="Hiperlink" xfId="10081" builtinId="8" hidden="1"/>
    <cellStyle name="Hiperlink" xfId="10083" builtinId="8" hidden="1"/>
    <cellStyle name="Hiperlink" xfId="10085" builtinId="8" hidden="1"/>
    <cellStyle name="Hiperlink" xfId="10087" builtinId="8" hidden="1"/>
    <cellStyle name="Hiperlink" xfId="10089" builtinId="8" hidden="1"/>
    <cellStyle name="Hiperlink" xfId="10091" builtinId="8" hidden="1"/>
    <cellStyle name="Hiperlink" xfId="10093" builtinId="8" hidden="1"/>
    <cellStyle name="Hiperlink" xfId="10095" builtinId="8" hidden="1"/>
    <cellStyle name="Hiperlink" xfId="10097" builtinId="8" hidden="1"/>
    <cellStyle name="Hiperlink" xfId="10099" builtinId="8" hidden="1"/>
    <cellStyle name="Hiperlink" xfId="10101" builtinId="8" hidden="1"/>
    <cellStyle name="Hiperlink" xfId="10103" builtinId="8" hidden="1"/>
    <cellStyle name="Hiperlink" xfId="10105" builtinId="8" hidden="1"/>
    <cellStyle name="Hiperlink" xfId="10107" builtinId="8" hidden="1"/>
    <cellStyle name="Hiperlink" xfId="10109" builtinId="8" hidden="1"/>
    <cellStyle name="Hiperlink" xfId="10111" builtinId="8" hidden="1"/>
    <cellStyle name="Hiperlink" xfId="10113" builtinId="8" hidden="1"/>
    <cellStyle name="Hiperlink" xfId="10115" builtinId="8" hidden="1"/>
    <cellStyle name="Hiperlink" xfId="10117" builtinId="8" hidden="1"/>
    <cellStyle name="Hiperlink" xfId="9924" builtinId="8" hidden="1"/>
    <cellStyle name="Hiperlink" xfId="10121" builtinId="8" hidden="1"/>
    <cellStyle name="Hiperlink" xfId="10123" builtinId="8" hidden="1"/>
    <cellStyle name="Hiperlink" xfId="10125" builtinId="8" hidden="1"/>
    <cellStyle name="Hiperlink" xfId="10127" builtinId="8" hidden="1"/>
    <cellStyle name="Hiperlink" xfId="10129" builtinId="8" hidden="1"/>
    <cellStyle name="Hiperlink" xfId="10131" builtinId="8" hidden="1"/>
    <cellStyle name="Hiperlink" xfId="10133" builtinId="8" hidden="1"/>
    <cellStyle name="Hiperlink" xfId="10135" builtinId="8" hidden="1"/>
    <cellStyle name="Hiperlink" xfId="10137" builtinId="8" hidden="1"/>
    <cellStyle name="Hiperlink" xfId="10139" builtinId="8" hidden="1"/>
    <cellStyle name="Hiperlink" xfId="10141" builtinId="8" hidden="1"/>
    <cellStyle name="Hiperlink" xfId="10143" builtinId="8" hidden="1"/>
    <cellStyle name="Hiperlink" xfId="10145" builtinId="8" hidden="1"/>
    <cellStyle name="Hiperlink" xfId="10147" builtinId="8" hidden="1"/>
    <cellStyle name="Hiperlink" xfId="10149" builtinId="8" hidden="1"/>
    <cellStyle name="Hiperlink" xfId="10151" builtinId="8" hidden="1"/>
    <cellStyle name="Hiperlink" xfId="10153" builtinId="8" hidden="1"/>
    <cellStyle name="Hiperlink" xfId="10155" builtinId="8" hidden="1"/>
    <cellStyle name="Hiperlink" xfId="10157" builtinId="8" hidden="1"/>
    <cellStyle name="Hiperlink" xfId="10159" builtinId="8" hidden="1"/>
    <cellStyle name="Hiperlink" xfId="10161" builtinId="8" hidden="1"/>
    <cellStyle name="Hiperlink" xfId="10163" builtinId="8" hidden="1"/>
    <cellStyle name="Hiperlink" xfId="10165" builtinId="8" hidden="1"/>
    <cellStyle name="Hiperlink" xfId="10167" builtinId="8" hidden="1"/>
    <cellStyle name="Hiperlink" xfId="10169" builtinId="8" hidden="1"/>
    <cellStyle name="Hiperlink" xfId="10171" builtinId="8" hidden="1"/>
    <cellStyle name="Hiperlink" xfId="10173" builtinId="8" hidden="1"/>
    <cellStyle name="Hiperlink" xfId="10175" builtinId="8" hidden="1"/>
    <cellStyle name="Hiperlink" xfId="10177" builtinId="8" hidden="1"/>
    <cellStyle name="Hiperlink" xfId="10179" builtinId="8" hidden="1"/>
    <cellStyle name="Hiperlink" xfId="10181" builtinId="8" hidden="1"/>
    <cellStyle name="Hiperlink" xfId="10183" builtinId="8" hidden="1"/>
    <cellStyle name="Hiperlink" xfId="10185" builtinId="8" hidden="1"/>
    <cellStyle name="Hiperlink" xfId="10187" builtinId="8" hidden="1"/>
    <cellStyle name="Hiperlink" xfId="10189" builtinId="8" hidden="1"/>
    <cellStyle name="Hiperlink" xfId="10191" builtinId="8" hidden="1"/>
    <cellStyle name="Hiperlink" xfId="10193" builtinId="8" hidden="1"/>
    <cellStyle name="Hiperlink" xfId="10195" builtinId="8" hidden="1"/>
    <cellStyle name="Hiperlink" xfId="10197" builtinId="8" hidden="1"/>
    <cellStyle name="Hiperlink" xfId="10199" builtinId="8" hidden="1"/>
    <cellStyle name="Hiperlink" xfId="10201" builtinId="8" hidden="1"/>
    <cellStyle name="Hiperlink" xfId="10203" builtinId="8" hidden="1"/>
    <cellStyle name="Hiperlink" xfId="10205" builtinId="8" hidden="1"/>
    <cellStyle name="Hiperlink" xfId="10207" builtinId="8" hidden="1"/>
    <cellStyle name="Hiperlink" xfId="10209" builtinId="8" hidden="1"/>
    <cellStyle name="Hiperlink" xfId="10211" builtinId="8" hidden="1"/>
    <cellStyle name="Hiperlink" xfId="10213" builtinId="8" hidden="1"/>
    <cellStyle name="Hiperlink" xfId="10215" builtinId="8" hidden="1"/>
    <cellStyle name="Hiperlink" xfId="10022" builtinId="8" hidden="1"/>
    <cellStyle name="Hiperlink" xfId="10219" builtinId="8" hidden="1"/>
    <cellStyle name="Hiperlink" xfId="10221" builtinId="8" hidden="1"/>
    <cellStyle name="Hiperlink" xfId="10223" builtinId="8" hidden="1"/>
    <cellStyle name="Hiperlink" xfId="10225" builtinId="8" hidden="1"/>
    <cellStyle name="Hiperlink" xfId="10227" builtinId="8" hidden="1"/>
    <cellStyle name="Hiperlink" xfId="10229" builtinId="8" hidden="1"/>
    <cellStyle name="Hiperlink" xfId="10231" builtinId="8" hidden="1"/>
    <cellStyle name="Hiperlink" xfId="10233" builtinId="8" hidden="1"/>
    <cellStyle name="Hiperlink" xfId="10235" builtinId="8" hidden="1"/>
    <cellStyle name="Hiperlink" xfId="10237" builtinId="8" hidden="1"/>
    <cellStyle name="Hiperlink" xfId="10239" builtinId="8" hidden="1"/>
    <cellStyle name="Hiperlink" xfId="10241" builtinId="8" hidden="1"/>
    <cellStyle name="Hiperlink" xfId="10243" builtinId="8" hidden="1"/>
    <cellStyle name="Hiperlink" xfId="10245" builtinId="8" hidden="1"/>
    <cellStyle name="Hiperlink" xfId="10247" builtinId="8" hidden="1"/>
    <cellStyle name="Hiperlink" xfId="10249" builtinId="8" hidden="1"/>
    <cellStyle name="Hiperlink" xfId="10251" builtinId="8" hidden="1"/>
    <cellStyle name="Hiperlink" xfId="10253" builtinId="8" hidden="1"/>
    <cellStyle name="Hiperlink" xfId="10255" builtinId="8" hidden="1"/>
    <cellStyle name="Hiperlink" xfId="10257" builtinId="8" hidden="1"/>
    <cellStyle name="Hiperlink" xfId="10259" builtinId="8" hidden="1"/>
    <cellStyle name="Hiperlink" xfId="10261" builtinId="8" hidden="1"/>
    <cellStyle name="Hiperlink" xfId="10263" builtinId="8" hidden="1"/>
    <cellStyle name="Hiperlink" xfId="10265" builtinId="8" hidden="1"/>
    <cellStyle name="Hiperlink" xfId="10267" builtinId="8" hidden="1"/>
    <cellStyle name="Hiperlink" xfId="10269" builtinId="8" hidden="1"/>
    <cellStyle name="Hiperlink" xfId="10271" builtinId="8" hidden="1"/>
    <cellStyle name="Hiperlink" xfId="10273" builtinId="8" hidden="1"/>
    <cellStyle name="Hiperlink" xfId="10275" builtinId="8" hidden="1"/>
    <cellStyle name="Hiperlink" xfId="10277" builtinId="8" hidden="1"/>
    <cellStyle name="Hiperlink" xfId="10279" builtinId="8" hidden="1"/>
    <cellStyle name="Hiperlink" xfId="10281" builtinId="8" hidden="1"/>
    <cellStyle name="Hiperlink" xfId="10283" builtinId="8" hidden="1"/>
    <cellStyle name="Hiperlink" xfId="10285" builtinId="8" hidden="1"/>
    <cellStyle name="Hiperlink" xfId="10287" builtinId="8" hidden="1"/>
    <cellStyle name="Hiperlink" xfId="10289" builtinId="8" hidden="1"/>
    <cellStyle name="Hiperlink" xfId="10291" builtinId="8" hidden="1"/>
    <cellStyle name="Hiperlink" xfId="10293" builtinId="8" hidden="1"/>
    <cellStyle name="Hiperlink" xfId="10295" builtinId="8" hidden="1"/>
    <cellStyle name="Hiperlink" xfId="10297" builtinId="8" hidden="1"/>
    <cellStyle name="Hiperlink" xfId="10299" builtinId="8" hidden="1"/>
    <cellStyle name="Hiperlink" xfId="10301" builtinId="8" hidden="1"/>
    <cellStyle name="Hiperlink" xfId="10303" builtinId="8" hidden="1"/>
    <cellStyle name="Hiperlink" xfId="10305" builtinId="8" hidden="1"/>
    <cellStyle name="Hiperlink" xfId="10307" builtinId="8" hidden="1"/>
    <cellStyle name="Hiperlink" xfId="10309" builtinId="8" hidden="1"/>
    <cellStyle name="Hiperlink" xfId="10311" builtinId="8" hidden="1"/>
    <cellStyle name="Hiperlink" xfId="10313" builtinId="8" hidden="1"/>
    <cellStyle name="Hiperlink" xfId="10120" builtinId="8" hidden="1"/>
    <cellStyle name="Hiperlink" xfId="10317" builtinId="8" hidden="1"/>
    <cellStyle name="Hiperlink" xfId="10319" builtinId="8" hidden="1"/>
    <cellStyle name="Hiperlink" xfId="10321" builtinId="8" hidden="1"/>
    <cellStyle name="Hiperlink" xfId="10323" builtinId="8" hidden="1"/>
    <cellStyle name="Hiperlink" xfId="10325" builtinId="8" hidden="1"/>
    <cellStyle name="Hiperlink" xfId="10327" builtinId="8" hidden="1"/>
    <cellStyle name="Hiperlink" xfId="10329" builtinId="8" hidden="1"/>
    <cellStyle name="Hiperlink" xfId="10331" builtinId="8" hidden="1"/>
    <cellStyle name="Hiperlink" xfId="10333" builtinId="8" hidden="1"/>
    <cellStyle name="Hiperlink" xfId="10335" builtinId="8" hidden="1"/>
    <cellStyle name="Hiperlink" xfId="10337" builtinId="8" hidden="1"/>
    <cellStyle name="Hiperlink" xfId="10339" builtinId="8" hidden="1"/>
    <cellStyle name="Hiperlink" xfId="10341" builtinId="8" hidden="1"/>
    <cellStyle name="Hiperlink" xfId="10343" builtinId="8" hidden="1"/>
    <cellStyle name="Hiperlink" xfId="10345" builtinId="8" hidden="1"/>
    <cellStyle name="Hiperlink" xfId="10347" builtinId="8" hidden="1"/>
    <cellStyle name="Hiperlink" xfId="10349" builtinId="8" hidden="1"/>
    <cellStyle name="Hiperlink" xfId="10351" builtinId="8" hidden="1"/>
    <cellStyle name="Hiperlink" xfId="10353" builtinId="8" hidden="1"/>
    <cellStyle name="Hiperlink" xfId="10355" builtinId="8" hidden="1"/>
    <cellStyle name="Hiperlink" xfId="10357" builtinId="8" hidden="1"/>
    <cellStyle name="Hiperlink" xfId="10359" builtinId="8" hidden="1"/>
    <cellStyle name="Hiperlink" xfId="10361" builtinId="8" hidden="1"/>
    <cellStyle name="Hiperlink" xfId="10363" builtinId="8" hidden="1"/>
    <cellStyle name="Hiperlink" xfId="10365" builtinId="8" hidden="1"/>
    <cellStyle name="Hiperlink" xfId="10367" builtinId="8" hidden="1"/>
    <cellStyle name="Hiperlink" xfId="10369" builtinId="8" hidden="1"/>
    <cellStyle name="Hiperlink" xfId="10371" builtinId="8" hidden="1"/>
    <cellStyle name="Hiperlink" xfId="10373" builtinId="8" hidden="1"/>
    <cellStyle name="Hiperlink" xfId="10375" builtinId="8" hidden="1"/>
    <cellStyle name="Hiperlink" xfId="10377" builtinId="8" hidden="1"/>
    <cellStyle name="Hiperlink" xfId="10379" builtinId="8" hidden="1"/>
    <cellStyle name="Hiperlink" xfId="10381" builtinId="8" hidden="1"/>
    <cellStyle name="Hiperlink" xfId="10383" builtinId="8" hidden="1"/>
    <cellStyle name="Hiperlink" xfId="10385" builtinId="8" hidden="1"/>
    <cellStyle name="Hiperlink" xfId="10387" builtinId="8" hidden="1"/>
    <cellStyle name="Hiperlink" xfId="10389" builtinId="8" hidden="1"/>
    <cellStyle name="Hiperlink" xfId="10391" builtinId="8" hidden="1"/>
    <cellStyle name="Hiperlink" xfId="10393" builtinId="8" hidden="1"/>
    <cellStyle name="Hiperlink" xfId="10395" builtinId="8" hidden="1"/>
    <cellStyle name="Hiperlink" xfId="10397" builtinId="8" hidden="1"/>
    <cellStyle name="Hiperlink" xfId="10399" builtinId="8" hidden="1"/>
    <cellStyle name="Hiperlink" xfId="10401" builtinId="8" hidden="1"/>
    <cellStyle name="Hiperlink" xfId="10403" builtinId="8" hidden="1"/>
    <cellStyle name="Hiperlink" xfId="10405" builtinId="8" hidden="1"/>
    <cellStyle name="Hiperlink" xfId="10407" builtinId="8" hidden="1"/>
    <cellStyle name="Hiperlink" xfId="10409" builtinId="8" hidden="1"/>
    <cellStyle name="Hiperlink" xfId="10411" builtinId="8" hidden="1"/>
    <cellStyle name="Hiperlink" xfId="10218" builtinId="8" hidden="1"/>
    <cellStyle name="Hiperlink" xfId="10415" builtinId="8" hidden="1"/>
    <cellStyle name="Hiperlink" xfId="10417" builtinId="8" hidden="1"/>
    <cellStyle name="Hiperlink" xfId="10419" builtinId="8" hidden="1"/>
    <cellStyle name="Hiperlink" xfId="10421" builtinId="8" hidden="1"/>
    <cellStyle name="Hiperlink" xfId="10423" builtinId="8" hidden="1"/>
    <cellStyle name="Hiperlink" xfId="10425" builtinId="8" hidden="1"/>
    <cellStyle name="Hiperlink" xfId="10427" builtinId="8" hidden="1"/>
    <cellStyle name="Hiperlink" xfId="10429" builtinId="8" hidden="1"/>
    <cellStyle name="Hiperlink" xfId="10431" builtinId="8" hidden="1"/>
    <cellStyle name="Hiperlink" xfId="10433" builtinId="8" hidden="1"/>
    <cellStyle name="Hiperlink" xfId="10435" builtinId="8" hidden="1"/>
    <cellStyle name="Hiperlink" xfId="10437" builtinId="8" hidden="1"/>
    <cellStyle name="Hiperlink" xfId="10439" builtinId="8" hidden="1"/>
    <cellStyle name="Hiperlink" xfId="10441" builtinId="8" hidden="1"/>
    <cellStyle name="Hiperlink" xfId="10443" builtinId="8" hidden="1"/>
    <cellStyle name="Hiperlink" xfId="10445" builtinId="8" hidden="1"/>
    <cellStyle name="Hiperlink" xfId="10447" builtinId="8" hidden="1"/>
    <cellStyle name="Hiperlink" xfId="10449" builtinId="8" hidden="1"/>
    <cellStyle name="Hiperlink" xfId="10451" builtinId="8" hidden="1"/>
    <cellStyle name="Hiperlink" xfId="10453" builtinId="8" hidden="1"/>
    <cellStyle name="Hiperlink" xfId="10455" builtinId="8" hidden="1"/>
    <cellStyle name="Hiperlink" xfId="10457" builtinId="8" hidden="1"/>
    <cellStyle name="Hiperlink" xfId="10459" builtinId="8" hidden="1"/>
    <cellStyle name="Hiperlink" xfId="10461" builtinId="8" hidden="1"/>
    <cellStyle name="Hiperlink" xfId="10463" builtinId="8" hidden="1"/>
    <cellStyle name="Hiperlink" xfId="10465" builtinId="8" hidden="1"/>
    <cellStyle name="Hiperlink" xfId="10467" builtinId="8" hidden="1"/>
    <cellStyle name="Hiperlink" xfId="10469" builtinId="8" hidden="1"/>
    <cellStyle name="Hiperlink" xfId="10471" builtinId="8" hidden="1"/>
    <cellStyle name="Hiperlink" xfId="10473" builtinId="8" hidden="1"/>
    <cellStyle name="Hiperlink" xfId="10475" builtinId="8" hidden="1"/>
    <cellStyle name="Hiperlink" xfId="10477" builtinId="8" hidden="1"/>
    <cellStyle name="Hiperlink" xfId="10479" builtinId="8" hidden="1"/>
    <cellStyle name="Hiperlink" xfId="10481" builtinId="8" hidden="1"/>
    <cellStyle name="Hiperlink" xfId="10483" builtinId="8" hidden="1"/>
    <cellStyle name="Hiperlink" xfId="10485" builtinId="8" hidden="1"/>
    <cellStyle name="Hiperlink" xfId="10487" builtinId="8" hidden="1"/>
    <cellStyle name="Hiperlink" xfId="10489" builtinId="8" hidden="1"/>
    <cellStyle name="Hiperlink" xfId="10491" builtinId="8" hidden="1"/>
    <cellStyle name="Hiperlink" xfId="10493" builtinId="8" hidden="1"/>
    <cellStyle name="Hiperlink" xfId="10495" builtinId="8" hidden="1"/>
    <cellStyle name="Hiperlink" xfId="10497" builtinId="8" hidden="1"/>
    <cellStyle name="Hiperlink" xfId="10499" builtinId="8" hidden="1"/>
    <cellStyle name="Hiperlink" xfId="10501" builtinId="8" hidden="1"/>
    <cellStyle name="Hiperlink" xfId="10503" builtinId="8" hidden="1"/>
    <cellStyle name="Hiperlink" xfId="10505" builtinId="8" hidden="1"/>
    <cellStyle name="Hiperlink" xfId="10507" builtinId="8" hidden="1"/>
    <cellStyle name="Hiperlink" xfId="10509" builtinId="8" hidden="1"/>
    <cellStyle name="Hiperlink" xfId="10316" builtinId="8" hidden="1"/>
    <cellStyle name="Hiperlink" xfId="10513" builtinId="8" hidden="1"/>
    <cellStyle name="Hiperlink" xfId="10515" builtinId="8" hidden="1"/>
    <cellStyle name="Hiperlink" xfId="10517" builtinId="8" hidden="1"/>
    <cellStyle name="Hiperlink" xfId="10519" builtinId="8" hidden="1"/>
    <cellStyle name="Hiperlink" xfId="10521" builtinId="8" hidden="1"/>
    <cellStyle name="Hiperlink" xfId="10523" builtinId="8" hidden="1"/>
    <cellStyle name="Hiperlink" xfId="10525" builtinId="8" hidden="1"/>
    <cellStyle name="Hiperlink" xfId="10527" builtinId="8" hidden="1"/>
    <cellStyle name="Hiperlink" xfId="10529" builtinId="8" hidden="1"/>
    <cellStyle name="Hiperlink" xfId="10531" builtinId="8" hidden="1"/>
    <cellStyle name="Hiperlink" xfId="10533" builtinId="8" hidden="1"/>
    <cellStyle name="Hiperlink" xfId="10535" builtinId="8" hidden="1"/>
    <cellStyle name="Hiperlink" xfId="10537" builtinId="8" hidden="1"/>
    <cellStyle name="Hiperlink" xfId="10539" builtinId="8" hidden="1"/>
    <cellStyle name="Hiperlink" xfId="10541" builtinId="8" hidden="1"/>
    <cellStyle name="Hiperlink" xfId="10543" builtinId="8" hidden="1"/>
    <cellStyle name="Hiperlink" xfId="10545" builtinId="8" hidden="1"/>
    <cellStyle name="Hiperlink" xfId="10547" builtinId="8" hidden="1"/>
    <cellStyle name="Hiperlink" xfId="10549" builtinId="8" hidden="1"/>
    <cellStyle name="Hiperlink" xfId="10551" builtinId="8" hidden="1"/>
    <cellStyle name="Hiperlink" xfId="10553" builtinId="8" hidden="1"/>
    <cellStyle name="Hiperlink" xfId="10555" builtinId="8" hidden="1"/>
    <cellStyle name="Hiperlink" xfId="10557" builtinId="8" hidden="1"/>
    <cellStyle name="Hiperlink" xfId="10559" builtinId="8" hidden="1"/>
    <cellStyle name="Hiperlink" xfId="10561" builtinId="8" hidden="1"/>
    <cellStyle name="Hiperlink" xfId="10563" builtinId="8" hidden="1"/>
    <cellStyle name="Hiperlink" xfId="10565" builtinId="8" hidden="1"/>
    <cellStyle name="Hiperlink" xfId="10567" builtinId="8" hidden="1"/>
    <cellStyle name="Hiperlink" xfId="10569" builtinId="8" hidden="1"/>
    <cellStyle name="Hiperlink" xfId="10571" builtinId="8" hidden="1"/>
    <cellStyle name="Hiperlink" xfId="10573" builtinId="8" hidden="1"/>
    <cellStyle name="Hiperlink" xfId="10575" builtinId="8" hidden="1"/>
    <cellStyle name="Hiperlink" xfId="10577" builtinId="8" hidden="1"/>
    <cellStyle name="Hiperlink" xfId="10579" builtinId="8" hidden="1"/>
    <cellStyle name="Hiperlink" xfId="10581" builtinId="8" hidden="1"/>
    <cellStyle name="Hiperlink" xfId="10583" builtinId="8" hidden="1"/>
    <cellStyle name="Hiperlink" xfId="10585" builtinId="8" hidden="1"/>
    <cellStyle name="Hiperlink" xfId="10587" builtinId="8" hidden="1"/>
    <cellStyle name="Hiperlink" xfId="10589" builtinId="8" hidden="1"/>
    <cellStyle name="Hiperlink" xfId="10591" builtinId="8" hidden="1"/>
    <cellStyle name="Hiperlink" xfId="10593" builtinId="8" hidden="1"/>
    <cellStyle name="Hiperlink" xfId="10595" builtinId="8" hidden="1"/>
    <cellStyle name="Hiperlink" xfId="10597" builtinId="8" hidden="1"/>
    <cellStyle name="Hiperlink" xfId="10599" builtinId="8" hidden="1"/>
    <cellStyle name="Hiperlink" xfId="10601" builtinId="8" hidden="1"/>
    <cellStyle name="Hiperlink" xfId="10603" builtinId="8" hidden="1"/>
    <cellStyle name="Hiperlink" xfId="10605" builtinId="8" hidden="1"/>
    <cellStyle name="Hiperlink" xfId="10607" builtinId="8" hidden="1"/>
    <cellStyle name="Hiperlink" xfId="10414" builtinId="8" hidden="1"/>
    <cellStyle name="Hiperlink" xfId="10611" builtinId="8" hidden="1"/>
    <cellStyle name="Hiperlink" xfId="10613" builtinId="8" hidden="1"/>
    <cellStyle name="Hiperlink" xfId="10615" builtinId="8" hidden="1"/>
    <cellStyle name="Hiperlink" xfId="10617" builtinId="8" hidden="1"/>
    <cellStyle name="Hiperlink" xfId="10619" builtinId="8" hidden="1"/>
    <cellStyle name="Hiperlink" xfId="10621" builtinId="8" hidden="1"/>
    <cellStyle name="Hiperlink" xfId="10623" builtinId="8" hidden="1"/>
    <cellStyle name="Hiperlink" xfId="10625" builtinId="8" hidden="1"/>
    <cellStyle name="Hiperlink" xfId="10627" builtinId="8" hidden="1"/>
    <cellStyle name="Hiperlink" xfId="10629" builtinId="8" hidden="1"/>
    <cellStyle name="Hiperlink" xfId="10631" builtinId="8" hidden="1"/>
    <cellStyle name="Hiperlink" xfId="10633" builtinId="8" hidden="1"/>
    <cellStyle name="Hiperlink" xfId="10635" builtinId="8" hidden="1"/>
    <cellStyle name="Hiperlink" xfId="10637" builtinId="8" hidden="1"/>
    <cellStyle name="Hiperlink" xfId="10639" builtinId="8" hidden="1"/>
    <cellStyle name="Hiperlink" xfId="10641" builtinId="8" hidden="1"/>
    <cellStyle name="Hiperlink" xfId="10643" builtinId="8" hidden="1"/>
    <cellStyle name="Hiperlink" xfId="10645" builtinId="8" hidden="1"/>
    <cellStyle name="Hiperlink" xfId="10647" builtinId="8" hidden="1"/>
    <cellStyle name="Hiperlink" xfId="10649" builtinId="8" hidden="1"/>
    <cellStyle name="Hiperlink" xfId="10651" builtinId="8" hidden="1"/>
    <cellStyle name="Hiperlink" xfId="10653" builtinId="8" hidden="1"/>
    <cellStyle name="Hiperlink" xfId="10655" builtinId="8" hidden="1"/>
    <cellStyle name="Hiperlink" xfId="10657" builtinId="8" hidden="1"/>
    <cellStyle name="Hiperlink" xfId="10659" builtinId="8" hidden="1"/>
    <cellStyle name="Hiperlink" xfId="10661" builtinId="8" hidden="1"/>
    <cellStyle name="Hiperlink" xfId="10663" builtinId="8" hidden="1"/>
    <cellStyle name="Hiperlink" xfId="10665" builtinId="8" hidden="1"/>
    <cellStyle name="Hiperlink" xfId="10667" builtinId="8" hidden="1"/>
    <cellStyle name="Hiperlink" xfId="10669" builtinId="8" hidden="1"/>
    <cellStyle name="Hiperlink" xfId="10671" builtinId="8" hidden="1"/>
    <cellStyle name="Hiperlink" xfId="10673" builtinId="8" hidden="1"/>
    <cellStyle name="Hiperlink" xfId="10675" builtinId="8" hidden="1"/>
    <cellStyle name="Hiperlink" xfId="10677" builtinId="8" hidden="1"/>
    <cellStyle name="Hiperlink" xfId="10679" builtinId="8" hidden="1"/>
    <cellStyle name="Hiperlink" xfId="10681" builtinId="8" hidden="1"/>
    <cellStyle name="Hiperlink" xfId="10683" builtinId="8" hidden="1"/>
    <cellStyle name="Hiperlink" xfId="10685" builtinId="8" hidden="1"/>
    <cellStyle name="Hiperlink" xfId="10687" builtinId="8" hidden="1"/>
    <cellStyle name="Hiperlink" xfId="10689" builtinId="8" hidden="1"/>
    <cellStyle name="Hiperlink" xfId="10691" builtinId="8" hidden="1"/>
    <cellStyle name="Hiperlink" xfId="10693" builtinId="8" hidden="1"/>
    <cellStyle name="Hiperlink" xfId="10695" builtinId="8" hidden="1"/>
    <cellStyle name="Hiperlink" xfId="10697" builtinId="8" hidden="1"/>
    <cellStyle name="Hiperlink" xfId="10699" builtinId="8" hidden="1"/>
    <cellStyle name="Hiperlink" xfId="10701" builtinId="8" hidden="1"/>
    <cellStyle name="Hiperlink" xfId="10703" builtinId="8" hidden="1"/>
    <cellStyle name="Hiperlink" xfId="10705" builtinId="8" hidden="1"/>
    <cellStyle name="Hiperlink" xfId="10512" builtinId="8" hidden="1"/>
    <cellStyle name="Hiperlink" xfId="10709" builtinId="8" hidden="1"/>
    <cellStyle name="Hiperlink" xfId="10711" builtinId="8" hidden="1"/>
    <cellStyle name="Hiperlink" xfId="10713" builtinId="8" hidden="1"/>
    <cellStyle name="Hiperlink" xfId="10715" builtinId="8" hidden="1"/>
    <cellStyle name="Hiperlink" xfId="10717" builtinId="8" hidden="1"/>
    <cellStyle name="Hiperlink" xfId="10719" builtinId="8" hidden="1"/>
    <cellStyle name="Hiperlink" xfId="10721" builtinId="8" hidden="1"/>
    <cellStyle name="Hiperlink" xfId="10723" builtinId="8" hidden="1"/>
    <cellStyle name="Hiperlink" xfId="10725" builtinId="8" hidden="1"/>
    <cellStyle name="Hiperlink" xfId="10727" builtinId="8" hidden="1"/>
    <cellStyle name="Hiperlink" xfId="10729" builtinId="8" hidden="1"/>
    <cellStyle name="Hiperlink" xfId="10731" builtinId="8" hidden="1"/>
    <cellStyle name="Hiperlink" xfId="10733" builtinId="8" hidden="1"/>
    <cellStyle name="Hiperlink" xfId="10735" builtinId="8" hidden="1"/>
    <cellStyle name="Hiperlink" xfId="10737" builtinId="8" hidden="1"/>
    <cellStyle name="Hiperlink" xfId="10739" builtinId="8" hidden="1"/>
    <cellStyle name="Hiperlink" xfId="10741" builtinId="8" hidden="1"/>
    <cellStyle name="Hiperlink" xfId="10743" builtinId="8" hidden="1"/>
    <cellStyle name="Hiperlink" xfId="10745" builtinId="8" hidden="1"/>
    <cellStyle name="Hiperlink" xfId="10747" builtinId="8" hidden="1"/>
    <cellStyle name="Hiperlink" xfId="10749" builtinId="8" hidden="1"/>
    <cellStyle name="Hiperlink" xfId="10751" builtinId="8" hidden="1"/>
    <cellStyle name="Hiperlink" xfId="10753" builtinId="8" hidden="1"/>
    <cellStyle name="Hiperlink" xfId="10755" builtinId="8" hidden="1"/>
    <cellStyle name="Hiperlink" xfId="10757" builtinId="8" hidden="1"/>
    <cellStyle name="Hiperlink" xfId="10759" builtinId="8" hidden="1"/>
    <cellStyle name="Hiperlink" xfId="10761" builtinId="8" hidden="1"/>
    <cellStyle name="Hiperlink" xfId="10763" builtinId="8" hidden="1"/>
    <cellStyle name="Hiperlink" xfId="10765" builtinId="8" hidden="1"/>
    <cellStyle name="Hiperlink" xfId="10767" builtinId="8" hidden="1"/>
    <cellStyle name="Hiperlink" xfId="10769" builtinId="8" hidden="1"/>
    <cellStyle name="Hiperlink" xfId="10771" builtinId="8" hidden="1"/>
    <cellStyle name="Hiperlink" xfId="10773" builtinId="8" hidden="1"/>
    <cellStyle name="Hiperlink" xfId="10775" builtinId="8" hidden="1"/>
    <cellStyle name="Hiperlink" xfId="10777" builtinId="8" hidden="1"/>
    <cellStyle name="Hiperlink" xfId="10779" builtinId="8" hidden="1"/>
    <cellStyle name="Hiperlink" xfId="10781" builtinId="8" hidden="1"/>
    <cellStyle name="Hiperlink" xfId="10783" builtinId="8" hidden="1"/>
    <cellStyle name="Hiperlink" xfId="10785" builtinId="8" hidden="1"/>
    <cellStyle name="Hiperlink" xfId="10787" builtinId="8" hidden="1"/>
    <cellStyle name="Hiperlink" xfId="10789" builtinId="8" hidden="1"/>
    <cellStyle name="Hiperlink" xfId="10791" builtinId="8" hidden="1"/>
    <cellStyle name="Hiperlink" xfId="10793" builtinId="8" hidden="1"/>
    <cellStyle name="Hiperlink" xfId="10795" builtinId="8" hidden="1"/>
    <cellStyle name="Hiperlink" xfId="10797" builtinId="8" hidden="1"/>
    <cellStyle name="Hiperlink" xfId="10799" builtinId="8" hidden="1"/>
    <cellStyle name="Hiperlink" xfId="10801" builtinId="8" hidden="1"/>
    <cellStyle name="Hiperlink" xfId="10803" builtinId="8" hidden="1"/>
    <cellStyle name="Hiperlink" xfId="10610" builtinId="8" hidden="1"/>
    <cellStyle name="Hiperlink" xfId="10807" builtinId="8" hidden="1"/>
    <cellStyle name="Hiperlink" xfId="10809" builtinId="8" hidden="1"/>
    <cellStyle name="Hiperlink" xfId="10811" builtinId="8" hidden="1"/>
    <cellStyle name="Hiperlink" xfId="10813" builtinId="8" hidden="1"/>
    <cellStyle name="Hiperlink" xfId="10815" builtinId="8" hidden="1"/>
    <cellStyle name="Hiperlink" xfId="10817" builtinId="8" hidden="1"/>
    <cellStyle name="Hiperlink" xfId="10819" builtinId="8" hidden="1"/>
    <cellStyle name="Hiperlink" xfId="10821" builtinId="8" hidden="1"/>
    <cellStyle name="Hiperlink" xfId="10823" builtinId="8" hidden="1"/>
    <cellStyle name="Hiperlink" xfId="10825" builtinId="8" hidden="1"/>
    <cellStyle name="Hiperlink" xfId="10827" builtinId="8" hidden="1"/>
    <cellStyle name="Hiperlink" xfId="10829" builtinId="8" hidden="1"/>
    <cellStyle name="Hiperlink" xfId="10831" builtinId="8" hidden="1"/>
    <cellStyle name="Hiperlink" xfId="10833" builtinId="8" hidden="1"/>
    <cellStyle name="Hiperlink" xfId="10835" builtinId="8" hidden="1"/>
    <cellStyle name="Hiperlink" xfId="10837" builtinId="8" hidden="1"/>
    <cellStyle name="Hiperlink" xfId="10839" builtinId="8" hidden="1"/>
    <cellStyle name="Hiperlink" xfId="10841" builtinId="8" hidden="1"/>
    <cellStyle name="Hiperlink" xfId="10843" builtinId="8" hidden="1"/>
    <cellStyle name="Hiperlink" xfId="10845" builtinId="8" hidden="1"/>
    <cellStyle name="Hiperlink" xfId="10847" builtinId="8" hidden="1"/>
    <cellStyle name="Hiperlink" xfId="10849" builtinId="8" hidden="1"/>
    <cellStyle name="Hiperlink" xfId="10851" builtinId="8" hidden="1"/>
    <cellStyle name="Hiperlink" xfId="10853" builtinId="8" hidden="1"/>
    <cellStyle name="Hiperlink" xfId="10855" builtinId="8" hidden="1"/>
    <cellStyle name="Hiperlink" xfId="10857" builtinId="8" hidden="1"/>
    <cellStyle name="Hiperlink" xfId="10859" builtinId="8" hidden="1"/>
    <cellStyle name="Hiperlink" xfId="10861" builtinId="8" hidden="1"/>
    <cellStyle name="Hiperlink" xfId="10863" builtinId="8" hidden="1"/>
    <cellStyle name="Hiperlink" xfId="10865" builtinId="8" hidden="1"/>
    <cellStyle name="Hiperlink" xfId="10867" builtinId="8" hidden="1"/>
    <cellStyle name="Hiperlink" xfId="10869" builtinId="8" hidden="1"/>
    <cellStyle name="Hiperlink" xfId="10871" builtinId="8" hidden="1"/>
    <cellStyle name="Hiperlink" xfId="10873" builtinId="8" hidden="1"/>
    <cellStyle name="Hiperlink" xfId="10875" builtinId="8" hidden="1"/>
    <cellStyle name="Hiperlink" xfId="10877" builtinId="8" hidden="1"/>
    <cellStyle name="Hiperlink" xfId="10879" builtinId="8" hidden="1"/>
    <cellStyle name="Hiperlink" xfId="10881" builtinId="8" hidden="1"/>
    <cellStyle name="Hiperlink" xfId="10883" builtinId="8" hidden="1"/>
    <cellStyle name="Hiperlink" xfId="10885" builtinId="8" hidden="1"/>
    <cellStyle name="Hiperlink" xfId="10887" builtinId="8" hidden="1"/>
    <cellStyle name="Hiperlink" xfId="10889" builtinId="8" hidden="1"/>
    <cellStyle name="Hiperlink" xfId="10891" builtinId="8" hidden="1"/>
    <cellStyle name="Hiperlink" xfId="10893" builtinId="8" hidden="1"/>
    <cellStyle name="Hiperlink" xfId="10895" builtinId="8" hidden="1"/>
    <cellStyle name="Hiperlink" xfId="10897" builtinId="8" hidden="1"/>
    <cellStyle name="Hiperlink" xfId="10899" builtinId="8" hidden="1"/>
    <cellStyle name="Hiperlink" xfId="10901" builtinId="8" hidden="1"/>
    <cellStyle name="Hiperlink" xfId="10708" builtinId="8" hidden="1"/>
    <cellStyle name="Hiperlink" xfId="10905" builtinId="8" hidden="1"/>
    <cellStyle name="Hiperlink" xfId="10907" builtinId="8" hidden="1"/>
    <cellStyle name="Hiperlink" xfId="10909" builtinId="8" hidden="1"/>
    <cellStyle name="Hiperlink" xfId="10911" builtinId="8" hidden="1"/>
    <cellStyle name="Hiperlink" xfId="10913" builtinId="8" hidden="1"/>
    <cellStyle name="Hiperlink" xfId="10915" builtinId="8" hidden="1"/>
    <cellStyle name="Hiperlink" xfId="10917" builtinId="8" hidden="1"/>
    <cellStyle name="Hiperlink" xfId="10919" builtinId="8" hidden="1"/>
    <cellStyle name="Hiperlink" xfId="10921" builtinId="8" hidden="1"/>
    <cellStyle name="Hiperlink" xfId="10923" builtinId="8" hidden="1"/>
    <cellStyle name="Hiperlink" xfId="10925" builtinId="8" hidden="1"/>
    <cellStyle name="Hiperlink" xfId="10927" builtinId="8" hidden="1"/>
    <cellStyle name="Hiperlink" xfId="10929" builtinId="8" hidden="1"/>
    <cellStyle name="Hiperlink" xfId="10931" builtinId="8" hidden="1"/>
    <cellStyle name="Hiperlink" xfId="10933" builtinId="8" hidden="1"/>
    <cellStyle name="Hiperlink" xfId="10935" builtinId="8" hidden="1"/>
    <cellStyle name="Hiperlink" xfId="10937" builtinId="8" hidden="1"/>
    <cellStyle name="Hiperlink" xfId="10939" builtinId="8" hidden="1"/>
    <cellStyle name="Hiperlink" xfId="10941" builtinId="8" hidden="1"/>
    <cellStyle name="Hiperlink" xfId="10943" builtinId="8" hidden="1"/>
    <cellStyle name="Hiperlink" xfId="10945" builtinId="8" hidden="1"/>
    <cellStyle name="Hiperlink" xfId="10947" builtinId="8" hidden="1"/>
    <cellStyle name="Hiperlink" xfId="10949" builtinId="8" hidden="1"/>
    <cellStyle name="Hiperlink" xfId="10951" builtinId="8" hidden="1"/>
    <cellStyle name="Hiperlink" xfId="10953" builtinId="8" hidden="1"/>
    <cellStyle name="Hiperlink" xfId="10955" builtinId="8" hidden="1"/>
    <cellStyle name="Hiperlink" xfId="10957" builtinId="8" hidden="1"/>
    <cellStyle name="Hiperlink" xfId="10959" builtinId="8" hidden="1"/>
    <cellStyle name="Hiperlink" xfId="10961" builtinId="8" hidden="1"/>
    <cellStyle name="Hiperlink" xfId="10963" builtinId="8" hidden="1"/>
    <cellStyle name="Hiperlink" xfId="10965" builtinId="8" hidden="1"/>
    <cellStyle name="Hiperlink" xfId="10967" builtinId="8" hidden="1"/>
    <cellStyle name="Hiperlink" xfId="10969" builtinId="8" hidden="1"/>
    <cellStyle name="Hiperlink" xfId="10971" builtinId="8" hidden="1"/>
    <cellStyle name="Hiperlink" xfId="10973" builtinId="8" hidden="1"/>
    <cellStyle name="Hiperlink" xfId="10975" builtinId="8" hidden="1"/>
    <cellStyle name="Hiperlink" xfId="10977" builtinId="8" hidden="1"/>
    <cellStyle name="Hiperlink" xfId="10979" builtinId="8" hidden="1"/>
    <cellStyle name="Hiperlink" xfId="10981" builtinId="8" hidden="1"/>
    <cellStyle name="Hiperlink" xfId="10983" builtinId="8" hidden="1"/>
    <cellStyle name="Hiperlink" xfId="10985" builtinId="8" hidden="1"/>
    <cellStyle name="Hiperlink" xfId="10987" builtinId="8" hidden="1"/>
    <cellStyle name="Hiperlink" xfId="10989" builtinId="8" hidden="1"/>
    <cellStyle name="Hiperlink" xfId="10991" builtinId="8" hidden="1"/>
    <cellStyle name="Hiperlink" xfId="10993" builtinId="8" hidden="1"/>
    <cellStyle name="Hiperlink" xfId="10995" builtinId="8" hidden="1"/>
    <cellStyle name="Hiperlink" xfId="10997" builtinId="8" hidden="1"/>
    <cellStyle name="Hiperlink" xfId="10999" builtinId="8" hidden="1"/>
    <cellStyle name="Hiperlink" xfId="10806" builtinId="8" hidden="1"/>
    <cellStyle name="Hiperlink" xfId="11003" builtinId="8" hidden="1"/>
    <cellStyle name="Hiperlink" xfId="11005" builtinId="8" hidden="1"/>
    <cellStyle name="Hiperlink" xfId="11007" builtinId="8" hidden="1"/>
    <cellStyle name="Hiperlink" xfId="11009" builtinId="8" hidden="1"/>
    <cellStyle name="Hiperlink" xfId="11011" builtinId="8" hidden="1"/>
    <cellStyle name="Hiperlink" xfId="11013" builtinId="8" hidden="1"/>
    <cellStyle name="Hiperlink" xfId="11015" builtinId="8" hidden="1"/>
    <cellStyle name="Hiperlink" xfId="11017" builtinId="8" hidden="1"/>
    <cellStyle name="Hiperlink" xfId="11019" builtinId="8" hidden="1"/>
    <cellStyle name="Hiperlink" xfId="11021" builtinId="8" hidden="1"/>
    <cellStyle name="Hiperlink" xfId="11023" builtinId="8" hidden="1"/>
    <cellStyle name="Hiperlink" xfId="11025" builtinId="8" hidden="1"/>
    <cellStyle name="Hiperlink" xfId="11027" builtinId="8" hidden="1"/>
    <cellStyle name="Hiperlink" xfId="11029" builtinId="8" hidden="1"/>
    <cellStyle name="Hiperlink" xfId="11031" builtinId="8" hidden="1"/>
    <cellStyle name="Hiperlink" xfId="11033" builtinId="8" hidden="1"/>
    <cellStyle name="Hiperlink" xfId="11035" builtinId="8" hidden="1"/>
    <cellStyle name="Hiperlink" xfId="11037" builtinId="8" hidden="1"/>
    <cellStyle name="Hiperlink" xfId="11039" builtinId="8" hidden="1"/>
    <cellStyle name="Hiperlink" xfId="11041" builtinId="8" hidden="1"/>
    <cellStyle name="Hiperlink" xfId="11043" builtinId="8" hidden="1"/>
    <cellStyle name="Hiperlink" xfId="11045" builtinId="8" hidden="1"/>
    <cellStyle name="Hiperlink" xfId="11047" builtinId="8" hidden="1"/>
    <cellStyle name="Hiperlink" xfId="11049" builtinId="8" hidden="1"/>
    <cellStyle name="Hiperlink" xfId="11051" builtinId="8" hidden="1"/>
    <cellStyle name="Hiperlink" xfId="11053" builtinId="8" hidden="1"/>
    <cellStyle name="Hiperlink" xfId="11055" builtinId="8" hidden="1"/>
    <cellStyle name="Hiperlink" xfId="11057" builtinId="8" hidden="1"/>
    <cellStyle name="Hiperlink" xfId="11059" builtinId="8" hidden="1"/>
    <cellStyle name="Hiperlink" xfId="11061" builtinId="8" hidden="1"/>
    <cellStyle name="Hiperlink" xfId="11063" builtinId="8" hidden="1"/>
    <cellStyle name="Hiperlink" xfId="11065" builtinId="8" hidden="1"/>
    <cellStyle name="Hiperlink" xfId="11067" builtinId="8" hidden="1"/>
    <cellStyle name="Hiperlink" xfId="11069" builtinId="8" hidden="1"/>
    <cellStyle name="Hiperlink" xfId="11071" builtinId="8" hidden="1"/>
    <cellStyle name="Hiperlink" xfId="11073" builtinId="8" hidden="1"/>
    <cellStyle name="Hiperlink" xfId="11075" builtinId="8" hidden="1"/>
    <cellStyle name="Hiperlink" xfId="11077" builtinId="8" hidden="1"/>
    <cellStyle name="Hiperlink" xfId="11079" builtinId="8" hidden="1"/>
    <cellStyle name="Hiperlink" xfId="11081" builtinId="8" hidden="1"/>
    <cellStyle name="Hiperlink" xfId="11083" builtinId="8" hidden="1"/>
    <cellStyle name="Hiperlink" xfId="11085" builtinId="8" hidden="1"/>
    <cellStyle name="Hiperlink" xfId="11087" builtinId="8" hidden="1"/>
    <cellStyle name="Hiperlink" xfId="11089" builtinId="8" hidden="1"/>
    <cellStyle name="Hiperlink" xfId="11091" builtinId="8" hidden="1"/>
    <cellStyle name="Hiperlink" xfId="11093" builtinId="8" hidden="1"/>
    <cellStyle name="Hiperlink" xfId="11095" builtinId="8" hidden="1"/>
    <cellStyle name="Hiperlink" xfId="11097" builtinId="8" hidden="1"/>
    <cellStyle name="Hiperlink" xfId="10904" builtinId="8" hidden="1"/>
    <cellStyle name="Hiperlink" xfId="11101" builtinId="8" hidden="1"/>
    <cellStyle name="Hiperlink" xfId="11103" builtinId="8" hidden="1"/>
    <cellStyle name="Hiperlink" xfId="11105" builtinId="8" hidden="1"/>
    <cellStyle name="Hiperlink" xfId="11107" builtinId="8" hidden="1"/>
    <cellStyle name="Hiperlink" xfId="11109" builtinId="8" hidden="1"/>
    <cellStyle name="Hiperlink" xfId="11111" builtinId="8" hidden="1"/>
    <cellStyle name="Hiperlink" xfId="11113" builtinId="8" hidden="1"/>
    <cellStyle name="Hiperlink" xfId="11115" builtinId="8" hidden="1"/>
    <cellStyle name="Hiperlink" xfId="11117" builtinId="8" hidden="1"/>
    <cellStyle name="Hiperlink" xfId="11119" builtinId="8" hidden="1"/>
    <cellStyle name="Hiperlink" xfId="11121" builtinId="8" hidden="1"/>
    <cellStyle name="Hiperlink" xfId="11123" builtinId="8" hidden="1"/>
    <cellStyle name="Hiperlink" xfId="11125" builtinId="8" hidden="1"/>
    <cellStyle name="Hiperlink" xfId="11127" builtinId="8" hidden="1"/>
    <cellStyle name="Hiperlink" xfId="11129" builtinId="8" hidden="1"/>
    <cellStyle name="Hiperlink" xfId="11131" builtinId="8" hidden="1"/>
    <cellStyle name="Hiperlink" xfId="11133" builtinId="8" hidden="1"/>
    <cellStyle name="Hiperlink" xfId="11135" builtinId="8" hidden="1"/>
    <cellStyle name="Hiperlink" xfId="11137" builtinId="8" hidden="1"/>
    <cellStyle name="Hiperlink" xfId="11139" builtinId="8" hidden="1"/>
    <cellStyle name="Hiperlink" xfId="11141" builtinId="8" hidden="1"/>
    <cellStyle name="Hiperlink" xfId="11143" builtinId="8" hidden="1"/>
    <cellStyle name="Hiperlink" xfId="11145" builtinId="8" hidden="1"/>
    <cellStyle name="Hiperlink" xfId="11147" builtinId="8" hidden="1"/>
    <cellStyle name="Hiperlink" xfId="11149" builtinId="8" hidden="1"/>
    <cellStyle name="Hiperlink" xfId="11151" builtinId="8" hidden="1"/>
    <cellStyle name="Hiperlink" xfId="11153" builtinId="8" hidden="1"/>
    <cellStyle name="Hiperlink" xfId="11155" builtinId="8" hidden="1"/>
    <cellStyle name="Hiperlink" xfId="11157" builtinId="8" hidden="1"/>
    <cellStyle name="Hiperlink" xfId="11159" builtinId="8" hidden="1"/>
    <cellStyle name="Hiperlink" xfId="11161" builtinId="8" hidden="1"/>
    <cellStyle name="Hiperlink" xfId="11163" builtinId="8" hidden="1"/>
    <cellStyle name="Hiperlink" xfId="11165" builtinId="8" hidden="1"/>
    <cellStyle name="Hiperlink" xfId="11167" builtinId="8" hidden="1"/>
    <cellStyle name="Hiperlink" xfId="11169" builtinId="8" hidden="1"/>
    <cellStyle name="Hiperlink" xfId="11171" builtinId="8" hidden="1"/>
    <cellStyle name="Hiperlink" xfId="11173" builtinId="8" hidden="1"/>
    <cellStyle name="Hiperlink" xfId="11175" builtinId="8" hidden="1"/>
    <cellStyle name="Hiperlink" xfId="11177" builtinId="8" hidden="1"/>
    <cellStyle name="Hiperlink" xfId="11179" builtinId="8" hidden="1"/>
    <cellStyle name="Hiperlink" xfId="11181" builtinId="8" hidden="1"/>
    <cellStyle name="Hiperlink" xfId="11183" builtinId="8" hidden="1"/>
    <cellStyle name="Hiperlink" xfId="11185" builtinId="8" hidden="1"/>
    <cellStyle name="Hiperlink" xfId="11187" builtinId="8" hidden="1"/>
    <cellStyle name="Hiperlink" xfId="11189" builtinId="8" hidden="1"/>
    <cellStyle name="Hiperlink" xfId="11191" builtinId="8" hidden="1"/>
    <cellStyle name="Hiperlink" xfId="11193" builtinId="8" hidden="1"/>
    <cellStyle name="Hiperlink" xfId="11195" builtinId="8" hidden="1"/>
    <cellStyle name="Hiperlink" xfId="11002" builtinId="8" hidden="1"/>
    <cellStyle name="Hiperlink" xfId="11199" builtinId="8" hidden="1"/>
    <cellStyle name="Hiperlink" xfId="11201" builtinId="8" hidden="1"/>
    <cellStyle name="Hiperlink" xfId="11203" builtinId="8" hidden="1"/>
    <cellStyle name="Hiperlink" xfId="11205" builtinId="8" hidden="1"/>
    <cellStyle name="Hiperlink" xfId="11207" builtinId="8" hidden="1"/>
    <cellStyle name="Hiperlink" xfId="11209" builtinId="8" hidden="1"/>
    <cellStyle name="Hiperlink" xfId="11211" builtinId="8" hidden="1"/>
    <cellStyle name="Hiperlink" xfId="11213" builtinId="8" hidden="1"/>
    <cellStyle name="Hiperlink" xfId="11215" builtinId="8" hidden="1"/>
    <cellStyle name="Hiperlink" xfId="11217" builtinId="8" hidden="1"/>
    <cellStyle name="Hiperlink" xfId="11219" builtinId="8" hidden="1"/>
    <cellStyle name="Hiperlink" xfId="11221" builtinId="8" hidden="1"/>
    <cellStyle name="Hiperlink" xfId="11223" builtinId="8" hidden="1"/>
    <cellStyle name="Hiperlink" xfId="11225" builtinId="8" hidden="1"/>
    <cellStyle name="Hiperlink" xfId="11227" builtinId="8" hidden="1"/>
    <cellStyle name="Hiperlink" xfId="11229" builtinId="8" hidden="1"/>
    <cellStyle name="Hiperlink" xfId="11231" builtinId="8" hidden="1"/>
    <cellStyle name="Hiperlink" xfId="11233" builtinId="8" hidden="1"/>
    <cellStyle name="Hiperlink" xfId="11235" builtinId="8" hidden="1"/>
    <cellStyle name="Hiperlink" xfId="11237" builtinId="8" hidden="1"/>
    <cellStyle name="Hiperlink" xfId="11239" builtinId="8" hidden="1"/>
    <cellStyle name="Hiperlink" xfId="11241" builtinId="8" hidden="1"/>
    <cellStyle name="Hiperlink" xfId="11243" builtinId="8" hidden="1"/>
    <cellStyle name="Hiperlink" xfId="11245" builtinId="8" hidden="1"/>
    <cellStyle name="Hiperlink" xfId="11247" builtinId="8" hidden="1"/>
    <cellStyle name="Hiperlink" xfId="11249" builtinId="8" hidden="1"/>
    <cellStyle name="Hiperlink" xfId="11251" builtinId="8" hidden="1"/>
    <cellStyle name="Hiperlink" xfId="11253" builtinId="8" hidden="1"/>
    <cellStyle name="Hiperlink" xfId="11255" builtinId="8" hidden="1"/>
    <cellStyle name="Hiperlink" xfId="11257" builtinId="8" hidden="1"/>
    <cellStyle name="Hiperlink" xfId="11259" builtinId="8" hidden="1"/>
    <cellStyle name="Hiperlink" xfId="11261" builtinId="8" hidden="1"/>
    <cellStyle name="Hiperlink" xfId="11263" builtinId="8" hidden="1"/>
    <cellStyle name="Hiperlink" xfId="11265" builtinId="8" hidden="1"/>
    <cellStyle name="Hiperlink" xfId="11267" builtinId="8" hidden="1"/>
    <cellStyle name="Hiperlink" xfId="11269" builtinId="8" hidden="1"/>
    <cellStyle name="Hiperlink" xfId="11271" builtinId="8" hidden="1"/>
    <cellStyle name="Hiperlink" xfId="11273" builtinId="8" hidden="1"/>
    <cellStyle name="Hiperlink" xfId="11275" builtinId="8" hidden="1"/>
    <cellStyle name="Hiperlink" xfId="11277" builtinId="8" hidden="1"/>
    <cellStyle name="Hiperlink" xfId="11279" builtinId="8" hidden="1"/>
    <cellStyle name="Hiperlink" xfId="11281" builtinId="8" hidden="1"/>
    <cellStyle name="Hiperlink" xfId="11283" builtinId="8" hidden="1"/>
    <cellStyle name="Hiperlink" xfId="11285" builtinId="8" hidden="1"/>
    <cellStyle name="Hiperlink" xfId="11287" builtinId="8" hidden="1"/>
    <cellStyle name="Hiperlink" xfId="11289" builtinId="8" hidden="1"/>
    <cellStyle name="Hiperlink" xfId="11291" builtinId="8" hidden="1"/>
    <cellStyle name="Hiperlink" xfId="11293" builtinId="8" hidden="1"/>
    <cellStyle name="Hiperlink" xfId="11100" builtinId="8" hidden="1"/>
    <cellStyle name="Hiperlink" xfId="11297" builtinId="8" hidden="1"/>
    <cellStyle name="Hiperlink" xfId="11299" builtinId="8" hidden="1"/>
    <cellStyle name="Hiperlink" xfId="11301" builtinId="8" hidden="1"/>
    <cellStyle name="Hiperlink" xfId="11303" builtinId="8" hidden="1"/>
    <cellStyle name="Hiperlink" xfId="11305" builtinId="8" hidden="1"/>
    <cellStyle name="Hiperlink" xfId="11307" builtinId="8" hidden="1"/>
    <cellStyle name="Hiperlink" xfId="11309" builtinId="8" hidden="1"/>
    <cellStyle name="Hiperlink" xfId="11311" builtinId="8" hidden="1"/>
    <cellStyle name="Hiperlink" xfId="11313" builtinId="8" hidden="1"/>
    <cellStyle name="Hiperlink" xfId="11315" builtinId="8" hidden="1"/>
    <cellStyle name="Hiperlink" xfId="11317" builtinId="8" hidden="1"/>
    <cellStyle name="Hiperlink" xfId="11319" builtinId="8" hidden="1"/>
    <cellStyle name="Hiperlink" xfId="11321" builtinId="8" hidden="1"/>
    <cellStyle name="Hiperlink" xfId="11323" builtinId="8" hidden="1"/>
    <cellStyle name="Hiperlink" xfId="11325" builtinId="8" hidden="1"/>
    <cellStyle name="Hiperlink" xfId="11327" builtinId="8" hidden="1"/>
    <cellStyle name="Hiperlink" xfId="11329" builtinId="8" hidden="1"/>
    <cellStyle name="Hiperlink" xfId="11331" builtinId="8" hidden="1"/>
    <cellStyle name="Hiperlink" xfId="11333" builtinId="8" hidden="1"/>
    <cellStyle name="Hiperlink" xfId="11335" builtinId="8" hidden="1"/>
    <cellStyle name="Hiperlink" xfId="11337" builtinId="8" hidden="1"/>
    <cellStyle name="Hiperlink" xfId="11339" builtinId="8" hidden="1"/>
    <cellStyle name="Hiperlink" xfId="11341" builtinId="8" hidden="1"/>
    <cellStyle name="Hiperlink" xfId="11343" builtinId="8" hidden="1"/>
    <cellStyle name="Hiperlink" xfId="11345" builtinId="8" hidden="1"/>
    <cellStyle name="Hiperlink" xfId="11347" builtinId="8" hidden="1"/>
    <cellStyle name="Hiperlink" xfId="11349" builtinId="8" hidden="1"/>
    <cellStyle name="Hiperlink" xfId="11351" builtinId="8" hidden="1"/>
    <cellStyle name="Hiperlink" xfId="11353" builtinId="8" hidden="1"/>
    <cellStyle name="Hiperlink" xfId="11355" builtinId="8" hidden="1"/>
    <cellStyle name="Hiperlink" xfId="11357" builtinId="8" hidden="1"/>
    <cellStyle name="Hiperlink" xfId="11359" builtinId="8" hidden="1"/>
    <cellStyle name="Hiperlink" xfId="11361" builtinId="8" hidden="1"/>
    <cellStyle name="Hiperlink" xfId="11363" builtinId="8" hidden="1"/>
    <cellStyle name="Hiperlink" xfId="11365" builtinId="8" hidden="1"/>
    <cellStyle name="Hiperlink" xfId="11367" builtinId="8" hidden="1"/>
    <cellStyle name="Hiperlink" xfId="11369" builtinId="8" hidden="1"/>
    <cellStyle name="Hiperlink" xfId="11371" builtinId="8" hidden="1"/>
    <cellStyle name="Hiperlink" xfId="11373" builtinId="8" hidden="1"/>
    <cellStyle name="Hiperlink" xfId="11375" builtinId="8" hidden="1"/>
    <cellStyle name="Hiperlink" xfId="11377" builtinId="8" hidden="1"/>
    <cellStyle name="Hiperlink" xfId="11379" builtinId="8" hidden="1"/>
    <cellStyle name="Hiperlink" xfId="11381" builtinId="8" hidden="1"/>
    <cellStyle name="Hiperlink" xfId="11383" builtinId="8" hidden="1"/>
    <cellStyle name="Hiperlink" xfId="11385" builtinId="8" hidden="1"/>
    <cellStyle name="Hiperlink" xfId="11387" builtinId="8" hidden="1"/>
    <cellStyle name="Hiperlink" xfId="11389" builtinId="8" hidden="1"/>
    <cellStyle name="Hiperlink" xfId="11391" builtinId="8" hidden="1"/>
    <cellStyle name="Hiperlink" xfId="11198" builtinId="8" hidden="1"/>
    <cellStyle name="Hiperlink" xfId="11395" builtinId="8" hidden="1"/>
    <cellStyle name="Hiperlink" xfId="11397" builtinId="8" hidden="1"/>
    <cellStyle name="Hiperlink" xfId="11399" builtinId="8" hidden="1"/>
    <cellStyle name="Hiperlink" xfId="11401" builtinId="8" hidden="1"/>
    <cellStyle name="Hiperlink" xfId="11403" builtinId="8" hidden="1"/>
    <cellStyle name="Hiperlink" xfId="11405" builtinId="8" hidden="1"/>
    <cellStyle name="Hiperlink" xfId="11407" builtinId="8" hidden="1"/>
    <cellStyle name="Hiperlink" xfId="11409" builtinId="8" hidden="1"/>
    <cellStyle name="Hiperlink" xfId="11411" builtinId="8" hidden="1"/>
    <cellStyle name="Hiperlink" xfId="11413" builtinId="8" hidden="1"/>
    <cellStyle name="Hiperlink" xfId="11415" builtinId="8" hidden="1"/>
    <cellStyle name="Hiperlink" xfId="11417" builtinId="8" hidden="1"/>
    <cellStyle name="Hiperlink" xfId="11419" builtinId="8" hidden="1"/>
    <cellStyle name="Hiperlink" xfId="11421" builtinId="8" hidden="1"/>
    <cellStyle name="Hiperlink" xfId="11423" builtinId="8" hidden="1"/>
    <cellStyle name="Hiperlink" xfId="11425" builtinId="8" hidden="1"/>
    <cellStyle name="Hiperlink" xfId="11427" builtinId="8" hidden="1"/>
    <cellStyle name="Hiperlink" xfId="11429" builtinId="8" hidden="1"/>
    <cellStyle name="Hiperlink" xfId="11431" builtinId="8" hidden="1"/>
    <cellStyle name="Hiperlink" xfId="11433" builtinId="8" hidden="1"/>
    <cellStyle name="Hiperlink" xfId="11435" builtinId="8" hidden="1"/>
    <cellStyle name="Hiperlink" xfId="11437" builtinId="8" hidden="1"/>
    <cellStyle name="Hiperlink" xfId="11439" builtinId="8" hidden="1"/>
    <cellStyle name="Hiperlink" xfId="11441" builtinId="8" hidden="1"/>
    <cellStyle name="Hiperlink" xfId="11443" builtinId="8" hidden="1"/>
    <cellStyle name="Hiperlink" xfId="11445" builtinId="8" hidden="1"/>
    <cellStyle name="Hiperlink" xfId="11447" builtinId="8" hidden="1"/>
    <cellStyle name="Hiperlink" xfId="11449" builtinId="8" hidden="1"/>
    <cellStyle name="Hiperlink" xfId="11451" builtinId="8" hidden="1"/>
    <cellStyle name="Hiperlink" xfId="11453" builtinId="8" hidden="1"/>
    <cellStyle name="Hiperlink" xfId="11455" builtinId="8" hidden="1"/>
    <cellStyle name="Hiperlink" xfId="11457" builtinId="8" hidden="1"/>
    <cellStyle name="Hiperlink" xfId="11459" builtinId="8" hidden="1"/>
    <cellStyle name="Hiperlink" xfId="11461" builtinId="8" hidden="1"/>
    <cellStyle name="Hiperlink" xfId="11463" builtinId="8" hidden="1"/>
    <cellStyle name="Hiperlink" xfId="11465" builtinId="8" hidden="1"/>
    <cellStyle name="Hiperlink" xfId="11467" builtinId="8" hidden="1"/>
    <cellStyle name="Hiperlink" xfId="11469" builtinId="8" hidden="1"/>
    <cellStyle name="Hiperlink" xfId="11471" builtinId="8" hidden="1"/>
    <cellStyle name="Hiperlink" xfId="11473" builtinId="8" hidden="1"/>
    <cellStyle name="Hiperlink" xfId="11475" builtinId="8" hidden="1"/>
    <cellStyle name="Hiperlink" xfId="11477" builtinId="8" hidden="1"/>
    <cellStyle name="Hiperlink" xfId="11479" builtinId="8" hidden="1"/>
    <cellStyle name="Hiperlink" xfId="11481" builtinId="8" hidden="1"/>
    <cellStyle name="Hiperlink" xfId="11483" builtinId="8" hidden="1"/>
    <cellStyle name="Hiperlink" xfId="11485" builtinId="8" hidden="1"/>
    <cellStyle name="Hiperlink" xfId="11487" builtinId="8" hidden="1"/>
    <cellStyle name="Hiperlink" xfId="11489" builtinId="8" hidden="1"/>
    <cellStyle name="Hiperlink" xfId="11296" builtinId="8" hidden="1"/>
    <cellStyle name="Hiperlink" xfId="11493" builtinId="8" hidden="1"/>
    <cellStyle name="Hiperlink" xfId="11495" builtinId="8" hidden="1"/>
    <cellStyle name="Hiperlink" xfId="11497" builtinId="8" hidden="1"/>
    <cellStyle name="Hiperlink" xfId="11499" builtinId="8" hidden="1"/>
    <cellStyle name="Hiperlink" xfId="11501" builtinId="8" hidden="1"/>
    <cellStyle name="Hiperlink" xfId="11503" builtinId="8" hidden="1"/>
    <cellStyle name="Hiperlink" xfId="11505" builtinId="8" hidden="1"/>
    <cellStyle name="Hiperlink" xfId="11507" builtinId="8" hidden="1"/>
    <cellStyle name="Hiperlink" xfId="11509" builtinId="8" hidden="1"/>
    <cellStyle name="Hiperlink" xfId="11511" builtinId="8" hidden="1"/>
    <cellStyle name="Hiperlink" xfId="11513" builtinId="8" hidden="1"/>
    <cellStyle name="Hiperlink" xfId="11515" builtinId="8" hidden="1"/>
    <cellStyle name="Hiperlink" xfId="11517" builtinId="8" hidden="1"/>
    <cellStyle name="Hiperlink" xfId="11519" builtinId="8" hidden="1"/>
    <cellStyle name="Hiperlink" xfId="11521" builtinId="8" hidden="1"/>
    <cellStyle name="Hiperlink" xfId="11523" builtinId="8" hidden="1"/>
    <cellStyle name="Hiperlink" xfId="11525" builtinId="8" hidden="1"/>
    <cellStyle name="Hiperlink" xfId="11527" builtinId="8" hidden="1"/>
    <cellStyle name="Hiperlink" xfId="11529" builtinId="8" hidden="1"/>
    <cellStyle name="Hiperlink" xfId="11531" builtinId="8" hidden="1"/>
    <cellStyle name="Hiperlink" xfId="11533" builtinId="8" hidden="1"/>
    <cellStyle name="Hiperlink" xfId="11535" builtinId="8" hidden="1"/>
    <cellStyle name="Hiperlink" xfId="11537" builtinId="8" hidden="1"/>
    <cellStyle name="Hiperlink" xfId="11539" builtinId="8" hidden="1"/>
    <cellStyle name="Hiperlink" xfId="11541" builtinId="8" hidden="1"/>
    <cellStyle name="Hiperlink" xfId="11543" builtinId="8" hidden="1"/>
    <cellStyle name="Hiperlink" xfId="11545" builtinId="8" hidden="1"/>
    <cellStyle name="Hiperlink" xfId="11547" builtinId="8" hidden="1"/>
    <cellStyle name="Hiperlink" xfId="11549" builtinId="8" hidden="1"/>
    <cellStyle name="Hiperlink" xfId="11551" builtinId="8" hidden="1"/>
    <cellStyle name="Hiperlink" xfId="11553" builtinId="8" hidden="1"/>
    <cellStyle name="Hiperlink" xfId="11555" builtinId="8" hidden="1"/>
    <cellStyle name="Hiperlink" xfId="11557" builtinId="8" hidden="1"/>
    <cellStyle name="Hiperlink" xfId="11559" builtinId="8" hidden="1"/>
    <cellStyle name="Hiperlink" xfId="11561" builtinId="8" hidden="1"/>
    <cellStyle name="Hiperlink" xfId="11563" builtinId="8" hidden="1"/>
    <cellStyle name="Hiperlink" xfId="11565" builtinId="8" hidden="1"/>
    <cellStyle name="Hiperlink" xfId="11567" builtinId="8" hidden="1"/>
    <cellStyle name="Hiperlink" xfId="11569" builtinId="8" hidden="1"/>
    <cellStyle name="Hiperlink" xfId="11571" builtinId="8" hidden="1"/>
    <cellStyle name="Hiperlink" xfId="11573" builtinId="8" hidden="1"/>
    <cellStyle name="Hiperlink" xfId="11575" builtinId="8" hidden="1"/>
    <cellStyle name="Hiperlink" xfId="11577" builtinId="8" hidden="1"/>
    <cellStyle name="Hiperlink" xfId="11579" builtinId="8" hidden="1"/>
    <cellStyle name="Hiperlink" xfId="11581" builtinId="8" hidden="1"/>
    <cellStyle name="Hiperlink" xfId="11583" builtinId="8" hidden="1"/>
    <cellStyle name="Hiperlink" xfId="11585" builtinId="8" hidden="1"/>
    <cellStyle name="Hiperlink" xfId="11587" builtinId="8" hidden="1"/>
    <cellStyle name="Hiperlink" xfId="11394" builtinId="8" hidden="1"/>
    <cellStyle name="Hiperlink" xfId="11591" builtinId="8" hidden="1"/>
    <cellStyle name="Hiperlink" xfId="11593" builtinId="8" hidden="1"/>
    <cellStyle name="Hiperlink" xfId="11595" builtinId="8" hidden="1"/>
    <cellStyle name="Hiperlink" xfId="11597" builtinId="8" hidden="1"/>
    <cellStyle name="Hiperlink" xfId="11599" builtinId="8" hidden="1"/>
    <cellStyle name="Hiperlink" xfId="11601" builtinId="8" hidden="1"/>
    <cellStyle name="Hiperlink" xfId="11603" builtinId="8" hidden="1"/>
    <cellStyle name="Hiperlink" xfId="11605" builtinId="8" hidden="1"/>
    <cellStyle name="Hiperlink" xfId="11607" builtinId="8" hidden="1"/>
    <cellStyle name="Hiperlink" xfId="11609" builtinId="8" hidden="1"/>
    <cellStyle name="Hiperlink" xfId="11611" builtinId="8" hidden="1"/>
    <cellStyle name="Hiperlink" xfId="11613" builtinId="8" hidden="1"/>
    <cellStyle name="Hiperlink" xfId="11615" builtinId="8" hidden="1"/>
    <cellStyle name="Hiperlink" xfId="11617" builtinId="8" hidden="1"/>
    <cellStyle name="Hiperlink" xfId="11619" builtinId="8" hidden="1"/>
    <cellStyle name="Hiperlink" xfId="11621" builtinId="8" hidden="1"/>
    <cellStyle name="Hiperlink" xfId="11623" builtinId="8" hidden="1"/>
    <cellStyle name="Hiperlink" xfId="11625" builtinId="8" hidden="1"/>
    <cellStyle name="Hiperlink" xfId="11627" builtinId="8" hidden="1"/>
    <cellStyle name="Hiperlink" xfId="11629" builtinId="8" hidden="1"/>
    <cellStyle name="Hiperlink" xfId="11631" builtinId="8" hidden="1"/>
    <cellStyle name="Hiperlink" xfId="11633" builtinId="8" hidden="1"/>
    <cellStyle name="Hiperlink" xfId="11635" builtinId="8" hidden="1"/>
    <cellStyle name="Hiperlink" xfId="11637" builtinId="8" hidden="1"/>
    <cellStyle name="Hiperlink" xfId="11639" builtinId="8" hidden="1"/>
    <cellStyle name="Hiperlink" xfId="11641" builtinId="8" hidden="1"/>
    <cellStyle name="Hiperlink" xfId="11643" builtinId="8" hidden="1"/>
    <cellStyle name="Hiperlink" xfId="11645" builtinId="8" hidden="1"/>
    <cellStyle name="Hiperlink" xfId="11647" builtinId="8" hidden="1"/>
    <cellStyle name="Hiperlink" xfId="11649" builtinId="8" hidden="1"/>
    <cellStyle name="Hiperlink" xfId="11651" builtinId="8" hidden="1"/>
    <cellStyle name="Hiperlink" xfId="11653" builtinId="8" hidden="1"/>
    <cellStyle name="Hiperlink" xfId="11655" builtinId="8" hidden="1"/>
    <cellStyle name="Hiperlink" xfId="11657" builtinId="8" hidden="1"/>
    <cellStyle name="Hiperlink" xfId="11659" builtinId="8" hidden="1"/>
    <cellStyle name="Hiperlink" xfId="11661" builtinId="8" hidden="1"/>
    <cellStyle name="Hiperlink" xfId="11663" builtinId="8" hidden="1"/>
    <cellStyle name="Hiperlink" xfId="11665" builtinId="8" hidden="1"/>
    <cellStyle name="Hiperlink" xfId="11667" builtinId="8" hidden="1"/>
    <cellStyle name="Hiperlink" xfId="11669" builtinId="8" hidden="1"/>
    <cellStyle name="Hiperlink" xfId="11671" builtinId="8" hidden="1"/>
    <cellStyle name="Hiperlink" xfId="11673" builtinId="8" hidden="1"/>
    <cellStyle name="Hiperlink" xfId="11675" builtinId="8" hidden="1"/>
    <cellStyle name="Hiperlink" xfId="11677" builtinId="8" hidden="1"/>
    <cellStyle name="Hiperlink" xfId="11679" builtinId="8" hidden="1"/>
    <cellStyle name="Hiperlink" xfId="11681" builtinId="8" hidden="1"/>
    <cellStyle name="Hiperlink" xfId="11683" builtinId="8" hidden="1"/>
    <cellStyle name="Hiperlink" xfId="11685" builtinId="8" hidden="1"/>
    <cellStyle name="Hiperlink" xfId="11492" builtinId="8" hidden="1"/>
    <cellStyle name="Hiperlink" xfId="11689" builtinId="8" hidden="1"/>
    <cellStyle name="Hiperlink" xfId="11691" builtinId="8" hidden="1"/>
    <cellStyle name="Hiperlink" xfId="11693" builtinId="8" hidden="1"/>
    <cellStyle name="Hiperlink" xfId="11695" builtinId="8" hidden="1"/>
    <cellStyle name="Hiperlink" xfId="11697" builtinId="8" hidden="1"/>
    <cellStyle name="Hiperlink" xfId="11699" builtinId="8" hidden="1"/>
    <cellStyle name="Hiperlink" xfId="11701" builtinId="8" hidden="1"/>
    <cellStyle name="Hiperlink" xfId="11703" builtinId="8" hidden="1"/>
    <cellStyle name="Hiperlink" xfId="11705" builtinId="8" hidden="1"/>
    <cellStyle name="Hiperlink" xfId="11707" builtinId="8" hidden="1"/>
    <cellStyle name="Hiperlink" xfId="11709" builtinId="8" hidden="1"/>
    <cellStyle name="Hiperlink" xfId="11711" builtinId="8" hidden="1"/>
    <cellStyle name="Hiperlink" xfId="11713" builtinId="8" hidden="1"/>
    <cellStyle name="Hiperlink" xfId="11715" builtinId="8" hidden="1"/>
    <cellStyle name="Hiperlink" xfId="11717" builtinId="8" hidden="1"/>
    <cellStyle name="Hiperlink" xfId="11719" builtinId="8" hidden="1"/>
    <cellStyle name="Hiperlink" xfId="11721" builtinId="8" hidden="1"/>
    <cellStyle name="Hiperlink" xfId="11723" builtinId="8" hidden="1"/>
    <cellStyle name="Hiperlink" xfId="11725" builtinId="8" hidden="1"/>
    <cellStyle name="Hiperlink" xfId="11727" builtinId="8" hidden="1"/>
    <cellStyle name="Hiperlink" xfId="11729" builtinId="8" hidden="1"/>
    <cellStyle name="Hiperlink" xfId="11731" builtinId="8" hidden="1"/>
    <cellStyle name="Hiperlink" xfId="11733" builtinId="8" hidden="1"/>
    <cellStyle name="Hiperlink" xfId="11735" builtinId="8" hidden="1"/>
    <cellStyle name="Hiperlink" xfId="11737" builtinId="8" hidden="1"/>
    <cellStyle name="Hiperlink" xfId="11739" builtinId="8" hidden="1"/>
    <cellStyle name="Hiperlink" xfId="11741" builtinId="8" hidden="1"/>
    <cellStyle name="Hiperlink" xfId="11743" builtinId="8" hidden="1"/>
    <cellStyle name="Hiperlink" xfId="11745" builtinId="8" hidden="1"/>
    <cellStyle name="Hiperlink" xfId="11747" builtinId="8" hidden="1"/>
    <cellStyle name="Hiperlink" xfId="11749" builtinId="8" hidden="1"/>
    <cellStyle name="Hiperlink" xfId="11751" builtinId="8" hidden="1"/>
    <cellStyle name="Hiperlink" xfId="11753" builtinId="8" hidden="1"/>
    <cellStyle name="Hiperlink" xfId="11755" builtinId="8" hidden="1"/>
    <cellStyle name="Hiperlink" xfId="11757" builtinId="8" hidden="1"/>
    <cellStyle name="Hiperlink" xfId="11759" builtinId="8" hidden="1"/>
    <cellStyle name="Hiperlink" xfId="11761" builtinId="8" hidden="1"/>
    <cellStyle name="Hiperlink" xfId="11763" builtinId="8" hidden="1"/>
    <cellStyle name="Hiperlink" xfId="11765" builtinId="8" hidden="1"/>
    <cellStyle name="Hiperlink" xfId="11767" builtinId="8" hidden="1"/>
    <cellStyle name="Hiperlink" xfId="11769" builtinId="8" hidden="1"/>
    <cellStyle name="Hiperlink" xfId="11771" builtinId="8" hidden="1"/>
    <cellStyle name="Hiperlink" xfId="11773" builtinId="8" hidden="1"/>
    <cellStyle name="Hiperlink" xfId="11775" builtinId="8" hidden="1"/>
    <cellStyle name="Hiperlink" xfId="11777" builtinId="8" hidden="1"/>
    <cellStyle name="Hiperlink" xfId="11779" builtinId="8" hidden="1"/>
    <cellStyle name="Hiperlink" xfId="11781" builtinId="8" hidden="1"/>
    <cellStyle name="Hiperlink" xfId="11783" builtinId="8" hidden="1"/>
    <cellStyle name="Hiperlink" xfId="11590" builtinId="8" hidden="1"/>
    <cellStyle name="Hiperlink" xfId="11787" builtinId="8" hidden="1"/>
    <cellStyle name="Hiperlink" xfId="11789" builtinId="8" hidden="1"/>
    <cellStyle name="Hiperlink" xfId="11791" builtinId="8" hidden="1"/>
    <cellStyle name="Hiperlink" xfId="11793" builtinId="8" hidden="1"/>
    <cellStyle name="Hiperlink" xfId="11795" builtinId="8" hidden="1"/>
    <cellStyle name="Hiperlink" xfId="11797" builtinId="8" hidden="1"/>
    <cellStyle name="Hiperlink" xfId="11799" builtinId="8" hidden="1"/>
    <cellStyle name="Hiperlink" xfId="11801" builtinId="8" hidden="1"/>
    <cellStyle name="Hiperlink" xfId="11803" builtinId="8" hidden="1"/>
    <cellStyle name="Hiperlink" xfId="11805" builtinId="8" hidden="1"/>
    <cellStyle name="Hiperlink" xfId="11807" builtinId="8" hidden="1"/>
    <cellStyle name="Hiperlink" xfId="11809" builtinId="8" hidden="1"/>
    <cellStyle name="Hiperlink" xfId="11811" builtinId="8" hidden="1"/>
    <cellStyle name="Hiperlink" xfId="11813" builtinId="8" hidden="1"/>
    <cellStyle name="Hiperlink" xfId="11815" builtinId="8" hidden="1"/>
    <cellStyle name="Hiperlink" xfId="11817" builtinId="8" hidden="1"/>
    <cellStyle name="Hiperlink" xfId="11819" builtinId="8" hidden="1"/>
    <cellStyle name="Hiperlink" xfId="11821" builtinId="8" hidden="1"/>
    <cellStyle name="Hiperlink" xfId="11823" builtinId="8" hidden="1"/>
    <cellStyle name="Hiperlink" xfId="11825" builtinId="8" hidden="1"/>
    <cellStyle name="Hiperlink" xfId="11827" builtinId="8" hidden="1"/>
    <cellStyle name="Hiperlink" xfId="11829" builtinId="8" hidden="1"/>
    <cellStyle name="Hiperlink" xfId="11831" builtinId="8" hidden="1"/>
    <cellStyle name="Hiperlink" xfId="11833" builtinId="8" hidden="1"/>
    <cellStyle name="Hiperlink" xfId="11835" builtinId="8" hidden="1"/>
    <cellStyle name="Hiperlink" xfId="11837" builtinId="8" hidden="1"/>
    <cellStyle name="Hiperlink" xfId="11839" builtinId="8" hidden="1"/>
    <cellStyle name="Hiperlink" xfId="11841" builtinId="8" hidden="1"/>
    <cellStyle name="Hiperlink" xfId="11843" builtinId="8" hidden="1"/>
    <cellStyle name="Hiperlink" xfId="11845" builtinId="8" hidden="1"/>
    <cellStyle name="Hiperlink" xfId="11847" builtinId="8" hidden="1"/>
    <cellStyle name="Hiperlink" xfId="11849" builtinId="8" hidden="1"/>
    <cellStyle name="Hiperlink" xfId="11851" builtinId="8" hidden="1"/>
    <cellStyle name="Hiperlink" xfId="11853" builtinId="8" hidden="1"/>
    <cellStyle name="Hiperlink" xfId="11855" builtinId="8" hidden="1"/>
    <cellStyle name="Hiperlink" xfId="11857" builtinId="8" hidden="1"/>
    <cellStyle name="Hiperlink" xfId="11859" builtinId="8" hidden="1"/>
    <cellStyle name="Hiperlink" xfId="11861" builtinId="8" hidden="1"/>
    <cellStyle name="Hiperlink" xfId="11863" builtinId="8" hidden="1"/>
    <cellStyle name="Hiperlink" xfId="11865" builtinId="8" hidden="1"/>
    <cellStyle name="Hiperlink" xfId="11867" builtinId="8" hidden="1"/>
    <cellStyle name="Hiperlink" xfId="11869" builtinId="8" hidden="1"/>
    <cellStyle name="Hiperlink" xfId="11871" builtinId="8" hidden="1"/>
    <cellStyle name="Hiperlink" xfId="11873" builtinId="8" hidden="1"/>
    <cellStyle name="Hiperlink" xfId="11875" builtinId="8" hidden="1"/>
    <cellStyle name="Hiperlink" xfId="11877" builtinId="8" hidden="1"/>
    <cellStyle name="Hiperlink" xfId="11879" builtinId="8" hidden="1"/>
    <cellStyle name="Hiperlink" xfId="11881" builtinId="8" hidden="1"/>
    <cellStyle name="Hiperlink" xfId="11688" builtinId="8" hidden="1"/>
    <cellStyle name="Hiperlink" xfId="11885" builtinId="8" hidden="1"/>
    <cellStyle name="Hiperlink" xfId="11887" builtinId="8" hidden="1"/>
    <cellStyle name="Hiperlink" xfId="11889" builtinId="8" hidden="1"/>
    <cellStyle name="Hiperlink" xfId="11891" builtinId="8" hidden="1"/>
    <cellStyle name="Hiperlink" xfId="11893" builtinId="8" hidden="1"/>
    <cellStyle name="Hiperlink" xfId="11895" builtinId="8" hidden="1"/>
    <cellStyle name="Hiperlink" xfId="11897" builtinId="8" hidden="1"/>
    <cellStyle name="Hiperlink" xfId="11899" builtinId="8" hidden="1"/>
    <cellStyle name="Hiperlink" xfId="11901" builtinId="8" hidden="1"/>
    <cellStyle name="Hiperlink" xfId="11903" builtinId="8" hidden="1"/>
    <cellStyle name="Hiperlink" xfId="11905" builtinId="8" hidden="1"/>
    <cellStyle name="Hiperlink" xfId="11907" builtinId="8" hidden="1"/>
    <cellStyle name="Hiperlink" xfId="11909" builtinId="8" hidden="1"/>
    <cellStyle name="Hiperlink" xfId="11911" builtinId="8" hidden="1"/>
    <cellStyle name="Hiperlink" xfId="11913" builtinId="8" hidden="1"/>
    <cellStyle name="Hiperlink" xfId="11915" builtinId="8" hidden="1"/>
    <cellStyle name="Hiperlink" xfId="11917" builtinId="8" hidden="1"/>
    <cellStyle name="Hiperlink" xfId="11919" builtinId="8" hidden="1"/>
    <cellStyle name="Hiperlink" xfId="11921" builtinId="8" hidden="1"/>
    <cellStyle name="Hiperlink" xfId="11923" builtinId="8" hidden="1"/>
    <cellStyle name="Hiperlink" xfId="11925" builtinId="8" hidden="1"/>
    <cellStyle name="Hiperlink" xfId="11927" builtinId="8" hidden="1"/>
    <cellStyle name="Hiperlink" xfId="11929" builtinId="8" hidden="1"/>
    <cellStyle name="Hiperlink" xfId="11931" builtinId="8" hidden="1"/>
    <cellStyle name="Hiperlink" xfId="11933" builtinId="8" hidden="1"/>
    <cellStyle name="Hiperlink" xfId="11935" builtinId="8" hidden="1"/>
    <cellStyle name="Hiperlink" xfId="11937" builtinId="8" hidden="1"/>
    <cellStyle name="Hiperlink" xfId="11939" builtinId="8" hidden="1"/>
    <cellStyle name="Hiperlink" xfId="11941" builtinId="8" hidden="1"/>
    <cellStyle name="Hiperlink" xfId="11943" builtinId="8" hidden="1"/>
    <cellStyle name="Hiperlink" xfId="11945" builtinId="8" hidden="1"/>
    <cellStyle name="Hiperlink" xfId="11947" builtinId="8" hidden="1"/>
    <cellStyle name="Hiperlink" xfId="11949" builtinId="8" hidden="1"/>
    <cellStyle name="Hiperlink" xfId="11951" builtinId="8" hidden="1"/>
    <cellStyle name="Hiperlink" xfId="11953" builtinId="8" hidden="1"/>
    <cellStyle name="Hiperlink" xfId="11955" builtinId="8" hidden="1"/>
    <cellStyle name="Hiperlink" xfId="11957" builtinId="8" hidden="1"/>
    <cellStyle name="Hiperlink" xfId="11959" builtinId="8" hidden="1"/>
    <cellStyle name="Hiperlink" xfId="11961" builtinId="8" hidden="1"/>
    <cellStyle name="Hiperlink" xfId="11963" builtinId="8" hidden="1"/>
    <cellStyle name="Hiperlink" xfId="11965" builtinId="8" hidden="1"/>
    <cellStyle name="Hiperlink" xfId="11967" builtinId="8" hidden="1"/>
    <cellStyle name="Hiperlink" xfId="11969" builtinId="8" hidden="1"/>
    <cellStyle name="Hiperlink" xfId="11971" builtinId="8" hidden="1"/>
    <cellStyle name="Hiperlink" xfId="11973" builtinId="8" hidden="1"/>
    <cellStyle name="Hiperlink" xfId="11975" builtinId="8" hidden="1"/>
    <cellStyle name="Hiperlink" xfId="11977" builtinId="8" hidden="1"/>
    <cellStyle name="Hiperlink" xfId="11979" builtinId="8" hidden="1"/>
    <cellStyle name="Hiperlink" xfId="11786" builtinId="8" hidden="1"/>
    <cellStyle name="Hiperlink" xfId="11983" builtinId="8" hidden="1"/>
    <cellStyle name="Hiperlink" xfId="11985" builtinId="8" hidden="1"/>
    <cellStyle name="Hiperlink" xfId="11987" builtinId="8" hidden="1"/>
    <cellStyle name="Hiperlink" xfId="11989" builtinId="8" hidden="1"/>
    <cellStyle name="Hiperlink" xfId="11991" builtinId="8" hidden="1"/>
    <cellStyle name="Hiperlink" xfId="11993" builtinId="8" hidden="1"/>
    <cellStyle name="Hiperlink" xfId="11995" builtinId="8" hidden="1"/>
    <cellStyle name="Hiperlink" xfId="11997" builtinId="8" hidden="1"/>
    <cellStyle name="Hiperlink" xfId="11999" builtinId="8" hidden="1"/>
    <cellStyle name="Hiperlink" xfId="12001" builtinId="8" hidden="1"/>
    <cellStyle name="Hiperlink" xfId="12003" builtinId="8" hidden="1"/>
    <cellStyle name="Hiperlink" xfId="12005" builtinId="8" hidden="1"/>
    <cellStyle name="Hiperlink" xfId="12007" builtinId="8" hidden="1"/>
    <cellStyle name="Hiperlink" xfId="12009" builtinId="8" hidden="1"/>
    <cellStyle name="Hiperlink" xfId="12011" builtinId="8" hidden="1"/>
    <cellStyle name="Hiperlink" xfId="12013" builtinId="8" hidden="1"/>
    <cellStyle name="Hiperlink" xfId="12015" builtinId="8" hidden="1"/>
    <cellStyle name="Hiperlink" xfId="12017" builtinId="8" hidden="1"/>
    <cellStyle name="Hiperlink" xfId="12019" builtinId="8" hidden="1"/>
    <cellStyle name="Hiperlink" xfId="12021" builtinId="8" hidden="1"/>
    <cellStyle name="Hiperlink" xfId="12023" builtinId="8" hidden="1"/>
    <cellStyle name="Hiperlink" xfId="12025" builtinId="8" hidden="1"/>
    <cellStyle name="Hiperlink" xfId="12027" builtinId="8" hidden="1"/>
    <cellStyle name="Hiperlink" xfId="12029" builtinId="8" hidden="1"/>
    <cellStyle name="Hiperlink" xfId="12031" builtinId="8" hidden="1"/>
    <cellStyle name="Hiperlink" xfId="12033" builtinId="8" hidden="1"/>
    <cellStyle name="Hiperlink" xfId="12035" builtinId="8" hidden="1"/>
    <cellStyle name="Hiperlink" xfId="12037" builtinId="8" hidden="1"/>
    <cellStyle name="Hiperlink" xfId="12039" builtinId="8" hidden="1"/>
    <cellStyle name="Hiperlink" xfId="12041" builtinId="8" hidden="1"/>
    <cellStyle name="Hiperlink" xfId="12043" builtinId="8" hidden="1"/>
    <cellStyle name="Hiperlink" xfId="12045" builtinId="8" hidden="1"/>
    <cellStyle name="Hiperlink" xfId="12047" builtinId="8" hidden="1"/>
    <cellStyle name="Hiperlink" xfId="12049" builtinId="8" hidden="1"/>
    <cellStyle name="Hiperlink" xfId="12051" builtinId="8" hidden="1"/>
    <cellStyle name="Hiperlink" xfId="12053" builtinId="8" hidden="1"/>
    <cellStyle name="Hiperlink" xfId="12055" builtinId="8" hidden="1"/>
    <cellStyle name="Hiperlink" xfId="12057" builtinId="8" hidden="1"/>
    <cellStyle name="Hiperlink" xfId="12059" builtinId="8" hidden="1"/>
    <cellStyle name="Hiperlink" xfId="12061" builtinId="8" hidden="1"/>
    <cellStyle name="Hiperlink" xfId="12063" builtinId="8" hidden="1"/>
    <cellStyle name="Hiperlink" xfId="12065" builtinId="8" hidden="1"/>
    <cellStyle name="Hiperlink" xfId="12067" builtinId="8" hidden="1"/>
    <cellStyle name="Hiperlink" xfId="12069" builtinId="8" hidden="1"/>
    <cellStyle name="Hiperlink" xfId="12071" builtinId="8" hidden="1"/>
    <cellStyle name="Hiperlink" xfId="12073" builtinId="8" hidden="1"/>
    <cellStyle name="Hiperlink" xfId="12075" builtinId="8" hidden="1"/>
    <cellStyle name="Hiperlink" xfId="12077" builtinId="8" hidden="1"/>
    <cellStyle name="Hiperlink" xfId="11884" builtinId="8" hidden="1"/>
    <cellStyle name="Hiperlink" xfId="12081" builtinId="8" hidden="1"/>
    <cellStyle name="Hiperlink" xfId="12083" builtinId="8" hidden="1"/>
    <cellStyle name="Hiperlink" xfId="12085" builtinId="8" hidden="1"/>
    <cellStyle name="Hiperlink" xfId="12087" builtinId="8" hidden="1"/>
    <cellStyle name="Hiperlink" xfId="12089" builtinId="8" hidden="1"/>
    <cellStyle name="Hiperlink" xfId="12091" builtinId="8" hidden="1"/>
    <cellStyle name="Hiperlink" xfId="12093" builtinId="8" hidden="1"/>
    <cellStyle name="Hiperlink" xfId="12095" builtinId="8" hidden="1"/>
    <cellStyle name="Hiperlink" xfId="12097" builtinId="8" hidden="1"/>
    <cellStyle name="Hiperlink" xfId="12099" builtinId="8" hidden="1"/>
    <cellStyle name="Hiperlink" xfId="12101" builtinId="8" hidden="1"/>
    <cellStyle name="Hiperlink" xfId="12103" builtinId="8" hidden="1"/>
    <cellStyle name="Hiperlink" xfId="12105" builtinId="8" hidden="1"/>
    <cellStyle name="Hiperlink" xfId="12107" builtinId="8" hidden="1"/>
    <cellStyle name="Hiperlink" xfId="12109" builtinId="8" hidden="1"/>
    <cellStyle name="Hiperlink" xfId="12111" builtinId="8" hidden="1"/>
    <cellStyle name="Hiperlink" xfId="12113" builtinId="8" hidden="1"/>
    <cellStyle name="Hiperlink" xfId="12115" builtinId="8" hidden="1"/>
    <cellStyle name="Hiperlink" xfId="12117" builtinId="8" hidden="1"/>
    <cellStyle name="Hiperlink" xfId="12119" builtinId="8" hidden="1"/>
    <cellStyle name="Hiperlink" xfId="12121" builtinId="8" hidden="1"/>
    <cellStyle name="Hiperlink" xfId="12123" builtinId="8" hidden="1"/>
    <cellStyle name="Hiperlink" xfId="12125" builtinId="8" hidden="1"/>
    <cellStyle name="Hiperlink" xfId="12127" builtinId="8" hidden="1"/>
    <cellStyle name="Hiperlink" xfId="12129" builtinId="8" hidden="1"/>
    <cellStyle name="Hiperlink" xfId="12131" builtinId="8" hidden="1"/>
    <cellStyle name="Hiperlink" xfId="12133" builtinId="8" hidden="1"/>
    <cellStyle name="Hiperlink" xfId="12135" builtinId="8" hidden="1"/>
    <cellStyle name="Hiperlink" xfId="12137" builtinId="8" hidden="1"/>
    <cellStyle name="Hiperlink" xfId="12139" builtinId="8" hidden="1"/>
    <cellStyle name="Hiperlink" xfId="12141" builtinId="8" hidden="1"/>
    <cellStyle name="Hiperlink" xfId="12143" builtinId="8" hidden="1"/>
    <cellStyle name="Hiperlink" xfId="12145" builtinId="8" hidden="1"/>
    <cellStyle name="Hiperlink" xfId="12147" builtinId="8" hidden="1"/>
    <cellStyle name="Hiperlink" xfId="12149" builtinId="8" hidden="1"/>
    <cellStyle name="Hiperlink" xfId="12151" builtinId="8" hidden="1"/>
    <cellStyle name="Hiperlink" xfId="12153" builtinId="8" hidden="1"/>
    <cellStyle name="Hiperlink" xfId="12155" builtinId="8" hidden="1"/>
    <cellStyle name="Hiperlink" xfId="12157" builtinId="8" hidden="1"/>
    <cellStyle name="Hiperlink" xfId="12159" builtinId="8" hidden="1"/>
    <cellStyle name="Hiperlink" xfId="12161" builtinId="8" hidden="1"/>
    <cellStyle name="Hiperlink" xfId="12163" builtinId="8" hidden="1"/>
    <cellStyle name="Hiperlink" xfId="12165" builtinId="8" hidden="1"/>
    <cellStyle name="Hiperlink" xfId="12167" builtinId="8" hidden="1"/>
    <cellStyle name="Hiperlink" xfId="12169" builtinId="8" hidden="1"/>
    <cellStyle name="Hiperlink" xfId="12171" builtinId="8" hidden="1"/>
    <cellStyle name="Hiperlink" xfId="12173" builtinId="8" hidden="1"/>
    <cellStyle name="Hiperlink" xfId="12175" builtinId="8" hidden="1"/>
    <cellStyle name="Hiperlink" xfId="11982" builtinId="8" hidden="1"/>
    <cellStyle name="Hiperlink" xfId="12179" builtinId="8" hidden="1"/>
    <cellStyle name="Hiperlink" xfId="12181" builtinId="8" hidden="1"/>
    <cellStyle name="Hiperlink" xfId="12183" builtinId="8" hidden="1"/>
    <cellStyle name="Hiperlink" xfId="12185" builtinId="8" hidden="1"/>
    <cellStyle name="Hiperlink" xfId="12187" builtinId="8" hidden="1"/>
    <cellStyle name="Hiperlink" xfId="12189" builtinId="8" hidden="1"/>
    <cellStyle name="Hiperlink" xfId="12191" builtinId="8" hidden="1"/>
    <cellStyle name="Hiperlink" xfId="12193" builtinId="8" hidden="1"/>
    <cellStyle name="Hiperlink" xfId="12195" builtinId="8" hidden="1"/>
    <cellStyle name="Hiperlink" xfId="12197" builtinId="8" hidden="1"/>
    <cellStyle name="Hiperlink" xfId="12199" builtinId="8" hidden="1"/>
    <cellStyle name="Hiperlink" xfId="12201" builtinId="8" hidden="1"/>
    <cellStyle name="Hiperlink" xfId="12203" builtinId="8" hidden="1"/>
    <cellStyle name="Hiperlink" xfId="12205" builtinId="8" hidden="1"/>
    <cellStyle name="Hiperlink" xfId="12207" builtinId="8" hidden="1"/>
    <cellStyle name="Hiperlink" xfId="12209" builtinId="8" hidden="1"/>
    <cellStyle name="Hiperlink" xfId="12211" builtinId="8" hidden="1"/>
    <cellStyle name="Hiperlink" xfId="12213" builtinId="8" hidden="1"/>
    <cellStyle name="Hiperlink" xfId="12215" builtinId="8" hidden="1"/>
    <cellStyle name="Hiperlink" xfId="12217" builtinId="8" hidden="1"/>
    <cellStyle name="Hiperlink" xfId="12219" builtinId="8" hidden="1"/>
    <cellStyle name="Hiperlink" xfId="12221" builtinId="8" hidden="1"/>
    <cellStyle name="Hiperlink" xfId="12223" builtinId="8" hidden="1"/>
    <cellStyle name="Hiperlink" xfId="12225" builtinId="8" hidden="1"/>
    <cellStyle name="Hiperlink" xfId="12227" builtinId="8" hidden="1"/>
    <cellStyle name="Hiperlink" xfId="12229" builtinId="8" hidden="1"/>
    <cellStyle name="Hiperlink" xfId="12231" builtinId="8" hidden="1"/>
    <cellStyle name="Hiperlink" xfId="12233" builtinId="8" hidden="1"/>
    <cellStyle name="Hiperlink" xfId="12235" builtinId="8" hidden="1"/>
    <cellStyle name="Hiperlink" xfId="12237" builtinId="8" hidden="1"/>
    <cellStyle name="Hiperlink" xfId="12239" builtinId="8" hidden="1"/>
    <cellStyle name="Hiperlink" xfId="12241" builtinId="8" hidden="1"/>
    <cellStyle name="Hiperlink" xfId="12243" builtinId="8" hidden="1"/>
    <cellStyle name="Hiperlink" xfId="12245" builtinId="8" hidden="1"/>
    <cellStyle name="Hiperlink" xfId="12247" builtinId="8" hidden="1"/>
    <cellStyle name="Hiperlink" xfId="12249" builtinId="8" hidden="1"/>
    <cellStyle name="Hiperlink" xfId="12251" builtinId="8" hidden="1"/>
    <cellStyle name="Hiperlink" xfId="12253" builtinId="8" hidden="1"/>
    <cellStyle name="Hiperlink" xfId="12255" builtinId="8" hidden="1"/>
    <cellStyle name="Hiperlink" xfId="12257" builtinId="8" hidden="1"/>
    <cellStyle name="Hiperlink" xfId="12259" builtinId="8" hidden="1"/>
    <cellStyle name="Hiperlink" xfId="12261" builtinId="8" hidden="1"/>
    <cellStyle name="Hiperlink" xfId="12263" builtinId="8" hidden="1"/>
    <cellStyle name="Hiperlink" xfId="12265" builtinId="8" hidden="1"/>
    <cellStyle name="Hiperlink" xfId="12267" builtinId="8" hidden="1"/>
    <cellStyle name="Hiperlink" xfId="12269" builtinId="8" hidden="1"/>
    <cellStyle name="Hiperlink" xfId="12271" builtinId="8" hidden="1"/>
    <cellStyle name="Hiperlink" xfId="12273" builtinId="8" hidden="1"/>
    <cellStyle name="Hiperlink" xfId="12080" builtinId="8" hidden="1"/>
    <cellStyle name="Hiperlink" xfId="12277" builtinId="8" hidden="1"/>
    <cellStyle name="Hiperlink" xfId="12279" builtinId="8" hidden="1"/>
    <cellStyle name="Hiperlink" xfId="12281" builtinId="8" hidden="1"/>
    <cellStyle name="Hiperlink" xfId="12283" builtinId="8" hidden="1"/>
    <cellStyle name="Hiperlink" xfId="12285" builtinId="8" hidden="1"/>
    <cellStyle name="Hiperlink" xfId="12287" builtinId="8" hidden="1"/>
    <cellStyle name="Hiperlink" xfId="12289" builtinId="8" hidden="1"/>
    <cellStyle name="Hiperlink" xfId="12291" builtinId="8" hidden="1"/>
    <cellStyle name="Hiperlink" xfId="12293" builtinId="8" hidden="1"/>
    <cellStyle name="Hiperlink" xfId="12295" builtinId="8" hidden="1"/>
    <cellStyle name="Hiperlink" xfId="12297" builtinId="8" hidden="1"/>
    <cellStyle name="Hiperlink" xfId="12299" builtinId="8" hidden="1"/>
    <cellStyle name="Hiperlink" xfId="12301" builtinId="8" hidden="1"/>
    <cellStyle name="Hiperlink" xfId="12303" builtinId="8" hidden="1"/>
    <cellStyle name="Hiperlink" xfId="12305" builtinId="8" hidden="1"/>
    <cellStyle name="Hiperlink" xfId="12307" builtinId="8" hidden="1"/>
    <cellStyle name="Hiperlink" xfId="12309" builtinId="8" hidden="1"/>
    <cellStyle name="Hiperlink" xfId="12311" builtinId="8" hidden="1"/>
    <cellStyle name="Hiperlink" xfId="12313" builtinId="8" hidden="1"/>
    <cellStyle name="Hiperlink" xfId="12315" builtinId="8" hidden="1"/>
    <cellStyle name="Hiperlink" xfId="12317" builtinId="8" hidden="1"/>
    <cellStyle name="Hiperlink" xfId="12319" builtinId="8" hidden="1"/>
    <cellStyle name="Hiperlink" xfId="12321" builtinId="8" hidden="1"/>
    <cellStyle name="Hiperlink" xfId="12323" builtinId="8" hidden="1"/>
    <cellStyle name="Hiperlink" xfId="12325" builtinId="8" hidden="1"/>
    <cellStyle name="Hiperlink" xfId="12327" builtinId="8" hidden="1"/>
    <cellStyle name="Hiperlink" xfId="12329" builtinId="8" hidden="1"/>
    <cellStyle name="Hiperlink" xfId="12331" builtinId="8" hidden="1"/>
    <cellStyle name="Hiperlink" xfId="12333" builtinId="8" hidden="1"/>
    <cellStyle name="Hiperlink" xfId="12335" builtinId="8" hidden="1"/>
    <cellStyle name="Hiperlink" xfId="12337" builtinId="8" hidden="1"/>
    <cellStyle name="Hiperlink" xfId="12339" builtinId="8" hidden="1"/>
    <cellStyle name="Hiperlink" xfId="12341" builtinId="8" hidden="1"/>
    <cellStyle name="Hiperlink" xfId="12343" builtinId="8" hidden="1"/>
    <cellStyle name="Hiperlink" xfId="12345" builtinId="8" hidden="1"/>
    <cellStyle name="Hiperlink" xfId="12347" builtinId="8" hidden="1"/>
    <cellStyle name="Hiperlink" xfId="12349" builtinId="8" hidden="1"/>
    <cellStyle name="Hiperlink" xfId="12351" builtinId="8" hidden="1"/>
    <cellStyle name="Hiperlink" xfId="12353" builtinId="8" hidden="1"/>
    <cellStyle name="Hiperlink" xfId="12355" builtinId="8" hidden="1"/>
    <cellStyle name="Hiperlink" xfId="12357" builtinId="8" hidden="1"/>
    <cellStyle name="Hiperlink" xfId="12359" builtinId="8" hidden="1"/>
    <cellStyle name="Hiperlink" xfId="12361" builtinId="8" hidden="1"/>
    <cellStyle name="Hiperlink" xfId="12363" builtinId="8" hidden="1"/>
    <cellStyle name="Hiperlink" xfId="12365" builtinId="8" hidden="1"/>
    <cellStyle name="Hiperlink" xfId="12367" builtinId="8" hidden="1"/>
    <cellStyle name="Hiperlink" xfId="12369" builtinId="8" hidden="1"/>
    <cellStyle name="Hiperlink" xfId="12371" builtinId="8" hidden="1"/>
    <cellStyle name="Hiperlink" xfId="12178" builtinId="8" hidden="1"/>
    <cellStyle name="Hiperlink" xfId="12375" builtinId="8" hidden="1"/>
    <cellStyle name="Hiperlink" xfId="12377" builtinId="8" hidden="1"/>
    <cellStyle name="Hiperlink" xfId="12379" builtinId="8" hidden="1"/>
    <cellStyle name="Hiperlink" xfId="12381" builtinId="8" hidden="1"/>
    <cellStyle name="Hiperlink" xfId="12383" builtinId="8" hidden="1"/>
    <cellStyle name="Hiperlink" xfId="12385" builtinId="8" hidden="1"/>
    <cellStyle name="Hiperlink" xfId="12387" builtinId="8" hidden="1"/>
    <cellStyle name="Hiperlink" xfId="12389" builtinId="8" hidden="1"/>
    <cellStyle name="Hiperlink" xfId="12391" builtinId="8" hidden="1"/>
    <cellStyle name="Hiperlink" xfId="12393" builtinId="8" hidden="1"/>
    <cellStyle name="Hiperlink" xfId="12395" builtinId="8" hidden="1"/>
    <cellStyle name="Hiperlink" xfId="12397" builtinId="8" hidden="1"/>
    <cellStyle name="Hiperlink" xfId="12399" builtinId="8" hidden="1"/>
    <cellStyle name="Hiperlink" xfId="12401" builtinId="8" hidden="1"/>
    <cellStyle name="Hiperlink" xfId="12403" builtinId="8" hidden="1"/>
    <cellStyle name="Hiperlink" xfId="12405" builtinId="8" hidden="1"/>
    <cellStyle name="Hiperlink" xfId="12407" builtinId="8" hidden="1"/>
    <cellStyle name="Hiperlink" xfId="12409" builtinId="8" hidden="1"/>
    <cellStyle name="Hiperlink" xfId="12411" builtinId="8" hidden="1"/>
    <cellStyle name="Hiperlink" xfId="12413" builtinId="8" hidden="1"/>
    <cellStyle name="Hiperlink" xfId="12415" builtinId="8" hidden="1"/>
    <cellStyle name="Hiperlink" xfId="12417" builtinId="8" hidden="1"/>
    <cellStyle name="Hiperlink" xfId="12419" builtinId="8" hidden="1"/>
    <cellStyle name="Hiperlink" xfId="12421" builtinId="8" hidden="1"/>
    <cellStyle name="Hiperlink" xfId="12423" builtinId="8" hidden="1"/>
    <cellStyle name="Hiperlink" xfId="12425" builtinId="8" hidden="1"/>
    <cellStyle name="Hiperlink" xfId="12427" builtinId="8" hidden="1"/>
    <cellStyle name="Hiperlink" xfId="12429" builtinId="8" hidden="1"/>
    <cellStyle name="Hiperlink" xfId="12431" builtinId="8" hidden="1"/>
    <cellStyle name="Hiperlink" xfId="12433" builtinId="8" hidden="1"/>
    <cellStyle name="Hiperlink" xfId="12435" builtinId="8" hidden="1"/>
    <cellStyle name="Hiperlink" xfId="12437" builtinId="8" hidden="1"/>
    <cellStyle name="Hiperlink" xfId="12439" builtinId="8" hidden="1"/>
    <cellStyle name="Hiperlink" xfId="12441" builtinId="8" hidden="1"/>
    <cellStyle name="Hiperlink" xfId="12443" builtinId="8" hidden="1"/>
    <cellStyle name="Hiperlink" xfId="12445" builtinId="8" hidden="1"/>
    <cellStyle name="Hiperlink" xfId="12447" builtinId="8" hidden="1"/>
    <cellStyle name="Hiperlink" xfId="12449" builtinId="8" hidden="1"/>
    <cellStyle name="Hiperlink" xfId="12451" builtinId="8" hidden="1"/>
    <cellStyle name="Hiperlink" xfId="12453" builtinId="8" hidden="1"/>
    <cellStyle name="Hiperlink" xfId="12455" builtinId="8" hidden="1"/>
    <cellStyle name="Hiperlink" xfId="12457" builtinId="8" hidden="1"/>
    <cellStyle name="Hiperlink" xfId="12459" builtinId="8" hidden="1"/>
    <cellStyle name="Hiperlink" xfId="12461" builtinId="8" hidden="1"/>
    <cellStyle name="Hiperlink" xfId="12463" builtinId="8" hidden="1"/>
    <cellStyle name="Hiperlink" xfId="12465" builtinId="8" hidden="1"/>
    <cellStyle name="Hiperlink" xfId="12467" builtinId="8" hidden="1"/>
    <cellStyle name="Hiperlink" xfId="12469" builtinId="8" hidden="1"/>
    <cellStyle name="Hiperlink" xfId="12276" builtinId="8" hidden="1"/>
    <cellStyle name="Hiperlink" xfId="12473" builtinId="8" hidden="1"/>
    <cellStyle name="Hiperlink" xfId="12475" builtinId="8" hidden="1"/>
    <cellStyle name="Hiperlink" xfId="12477" builtinId="8" hidden="1"/>
    <cellStyle name="Hiperlink" xfId="12479" builtinId="8" hidden="1"/>
    <cellStyle name="Hiperlink" xfId="12481" builtinId="8" hidden="1"/>
    <cellStyle name="Hiperlink" xfId="12483" builtinId="8" hidden="1"/>
    <cellStyle name="Hiperlink" xfId="12485" builtinId="8" hidden="1"/>
    <cellStyle name="Hiperlink" xfId="12487" builtinId="8" hidden="1"/>
    <cellStyle name="Hiperlink" xfId="12489" builtinId="8" hidden="1"/>
    <cellStyle name="Hiperlink" xfId="12491" builtinId="8" hidden="1"/>
    <cellStyle name="Hiperlink" xfId="12493" builtinId="8" hidden="1"/>
    <cellStyle name="Hiperlink" xfId="12495" builtinId="8" hidden="1"/>
    <cellStyle name="Hiperlink" xfId="12497" builtinId="8" hidden="1"/>
    <cellStyle name="Hiperlink" xfId="12499" builtinId="8" hidden="1"/>
    <cellStyle name="Hiperlink" xfId="12501" builtinId="8" hidden="1"/>
    <cellStyle name="Hiperlink" xfId="12503" builtinId="8" hidden="1"/>
    <cellStyle name="Hiperlink" xfId="12505" builtinId="8" hidden="1"/>
    <cellStyle name="Hiperlink" xfId="12507" builtinId="8" hidden="1"/>
    <cellStyle name="Hiperlink" xfId="12509" builtinId="8" hidden="1"/>
    <cellStyle name="Hiperlink" xfId="12511" builtinId="8" hidden="1"/>
    <cellStyle name="Hiperlink" xfId="12513" builtinId="8" hidden="1"/>
    <cellStyle name="Hiperlink" xfId="12515" builtinId="8" hidden="1"/>
    <cellStyle name="Hiperlink" xfId="12517" builtinId="8" hidden="1"/>
    <cellStyle name="Hiperlink" xfId="12519" builtinId="8" hidden="1"/>
    <cellStyle name="Hiperlink" xfId="12521" builtinId="8" hidden="1"/>
    <cellStyle name="Hiperlink" xfId="12523" builtinId="8" hidden="1"/>
    <cellStyle name="Hiperlink" xfId="12525" builtinId="8" hidden="1"/>
    <cellStyle name="Hiperlink" xfId="12527" builtinId="8" hidden="1"/>
    <cellStyle name="Hiperlink" xfId="12529" builtinId="8" hidden="1"/>
    <cellStyle name="Hiperlink" xfId="12531" builtinId="8" hidden="1"/>
    <cellStyle name="Hiperlink" xfId="12533" builtinId="8" hidden="1"/>
    <cellStyle name="Hiperlink" xfId="12535" builtinId="8" hidden="1"/>
    <cellStyle name="Hiperlink" xfId="12537" builtinId="8" hidden="1"/>
    <cellStyle name="Hiperlink" xfId="12539" builtinId="8" hidden="1"/>
    <cellStyle name="Hiperlink" xfId="12541" builtinId="8" hidden="1"/>
    <cellStyle name="Hiperlink" xfId="12543" builtinId="8" hidden="1"/>
    <cellStyle name="Hiperlink" xfId="12545" builtinId="8" hidden="1"/>
    <cellStyle name="Hiperlink" xfId="12547" builtinId="8" hidden="1"/>
    <cellStyle name="Hiperlink" xfId="12549" builtinId="8" hidden="1"/>
    <cellStyle name="Hiperlink" xfId="12551" builtinId="8" hidden="1"/>
    <cellStyle name="Hiperlink" xfId="12553" builtinId="8" hidden="1"/>
    <cellStyle name="Hiperlink" xfId="12555" builtinId="8" hidden="1"/>
    <cellStyle name="Hiperlink" xfId="12557" builtinId="8" hidden="1"/>
    <cellStyle name="Hiperlink" xfId="12559" builtinId="8" hidden="1"/>
    <cellStyle name="Hiperlink" xfId="12561" builtinId="8" hidden="1"/>
    <cellStyle name="Hiperlink" xfId="12563" builtinId="8" hidden="1"/>
    <cellStyle name="Hiperlink" xfId="12565" builtinId="8" hidden="1"/>
    <cellStyle name="Hiperlink" xfId="12567" builtinId="8" hidden="1"/>
    <cellStyle name="Hiperlink" xfId="12374" builtinId="8" hidden="1"/>
    <cellStyle name="Hiperlink" xfId="12571" builtinId="8" hidden="1"/>
    <cellStyle name="Hiperlink" xfId="12573" builtinId="8" hidden="1"/>
    <cellStyle name="Hiperlink" xfId="12575" builtinId="8" hidden="1"/>
    <cellStyle name="Hiperlink" xfId="12577" builtinId="8" hidden="1"/>
    <cellStyle name="Hiperlink" xfId="12579" builtinId="8" hidden="1"/>
    <cellStyle name="Hiperlink" xfId="12581" builtinId="8" hidden="1"/>
    <cellStyle name="Hiperlink" xfId="12583" builtinId="8" hidden="1"/>
    <cellStyle name="Hiperlink" xfId="12585" builtinId="8" hidden="1"/>
    <cellStyle name="Hiperlink" xfId="12587" builtinId="8" hidden="1"/>
    <cellStyle name="Hiperlink" xfId="12589" builtinId="8" hidden="1"/>
    <cellStyle name="Hiperlink" xfId="12591" builtinId="8" hidden="1"/>
    <cellStyle name="Hiperlink" xfId="12593" builtinId="8" hidden="1"/>
    <cellStyle name="Hiperlink" xfId="12595" builtinId="8" hidden="1"/>
    <cellStyle name="Hiperlink" xfId="12597" builtinId="8" hidden="1"/>
    <cellStyle name="Hiperlink" xfId="12599" builtinId="8" hidden="1"/>
    <cellStyle name="Hiperlink" xfId="12601" builtinId="8" hidden="1"/>
    <cellStyle name="Hiperlink" xfId="12603" builtinId="8" hidden="1"/>
    <cellStyle name="Hiperlink" xfId="12605" builtinId="8" hidden="1"/>
    <cellStyle name="Hiperlink" xfId="12607" builtinId="8" hidden="1"/>
    <cellStyle name="Hiperlink" xfId="12609" builtinId="8" hidden="1"/>
    <cellStyle name="Hiperlink" xfId="12611" builtinId="8" hidden="1"/>
    <cellStyle name="Hiperlink" xfId="12613" builtinId="8" hidden="1"/>
    <cellStyle name="Hiperlink" xfId="12615" builtinId="8" hidden="1"/>
    <cellStyle name="Hiperlink" xfId="12617" builtinId="8" hidden="1"/>
    <cellStyle name="Hiperlink" xfId="12619" builtinId="8" hidden="1"/>
    <cellStyle name="Hiperlink" xfId="12621" builtinId="8" hidden="1"/>
    <cellStyle name="Hiperlink" xfId="12623" builtinId="8" hidden="1"/>
    <cellStyle name="Hiperlink" xfId="12625" builtinId="8" hidden="1"/>
    <cellStyle name="Hiperlink" xfId="12627" builtinId="8" hidden="1"/>
    <cellStyle name="Hiperlink" xfId="12629" builtinId="8" hidden="1"/>
    <cellStyle name="Hiperlink" xfId="12631" builtinId="8" hidden="1"/>
    <cellStyle name="Hiperlink" xfId="12633" builtinId="8" hidden="1"/>
    <cellStyle name="Hiperlink" xfId="12635" builtinId="8" hidden="1"/>
    <cellStyle name="Hiperlink" xfId="12637" builtinId="8" hidden="1"/>
    <cellStyle name="Hiperlink" xfId="12639" builtinId="8" hidden="1"/>
    <cellStyle name="Hiperlink" xfId="12641" builtinId="8" hidden="1"/>
    <cellStyle name="Hiperlink" xfId="12643" builtinId="8" hidden="1"/>
    <cellStyle name="Hiperlink" xfId="12645" builtinId="8" hidden="1"/>
    <cellStyle name="Hiperlink" xfId="12647" builtinId="8" hidden="1"/>
    <cellStyle name="Hiperlink" xfId="12649" builtinId="8" hidden="1"/>
    <cellStyle name="Hiperlink" xfId="12651" builtinId="8" hidden="1"/>
    <cellStyle name="Hiperlink" xfId="12653" builtinId="8" hidden="1"/>
    <cellStyle name="Hiperlink" xfId="12655" builtinId="8" hidden="1"/>
    <cellStyle name="Hiperlink" xfId="12657" builtinId="8" hidden="1"/>
    <cellStyle name="Hiperlink" xfId="12659" builtinId="8" hidden="1"/>
    <cellStyle name="Hiperlink" xfId="12661" builtinId="8" hidden="1"/>
    <cellStyle name="Hiperlink" xfId="12663" builtinId="8" hidden="1"/>
    <cellStyle name="Hiperlink" xfId="12665" builtinId="8" hidden="1"/>
    <cellStyle name="Hiperlink" xfId="12472" builtinId="8" hidden="1"/>
    <cellStyle name="Hiperlink" xfId="12669" builtinId="8" hidden="1"/>
    <cellStyle name="Hiperlink" xfId="12671" builtinId="8" hidden="1"/>
    <cellStyle name="Hiperlink" xfId="12673" builtinId="8" hidden="1"/>
    <cellStyle name="Hiperlink" xfId="12675" builtinId="8" hidden="1"/>
    <cellStyle name="Hiperlink" xfId="12677" builtinId="8" hidden="1"/>
    <cellStyle name="Hiperlink" xfId="12679" builtinId="8" hidden="1"/>
    <cellStyle name="Hiperlink" xfId="12681" builtinId="8" hidden="1"/>
    <cellStyle name="Hiperlink" xfId="12683" builtinId="8" hidden="1"/>
    <cellStyle name="Hiperlink" xfId="12685" builtinId="8" hidden="1"/>
    <cellStyle name="Hiperlink" xfId="12687" builtinId="8" hidden="1"/>
    <cellStyle name="Hiperlink" xfId="12689" builtinId="8" hidden="1"/>
    <cellStyle name="Hiperlink" xfId="12691" builtinId="8" hidden="1"/>
    <cellStyle name="Hiperlink" xfId="12693" builtinId="8" hidden="1"/>
    <cellStyle name="Hiperlink" xfId="12695" builtinId="8" hidden="1"/>
    <cellStyle name="Hiperlink" xfId="12697" builtinId="8" hidden="1"/>
    <cellStyle name="Hiperlink" xfId="12699" builtinId="8" hidden="1"/>
    <cellStyle name="Hiperlink" xfId="12701" builtinId="8" hidden="1"/>
    <cellStyle name="Hiperlink" xfId="12703" builtinId="8" hidden="1"/>
    <cellStyle name="Hiperlink" xfId="12705" builtinId="8" hidden="1"/>
    <cellStyle name="Hiperlink" xfId="12707" builtinId="8" hidden="1"/>
    <cellStyle name="Hiperlink" xfId="12709" builtinId="8" hidden="1"/>
    <cellStyle name="Hiperlink" xfId="12711" builtinId="8" hidden="1"/>
    <cellStyle name="Hiperlink" xfId="12713" builtinId="8" hidden="1"/>
    <cellStyle name="Hiperlink" xfId="12715" builtinId="8" hidden="1"/>
    <cellStyle name="Hiperlink" xfId="12717" builtinId="8" hidden="1"/>
    <cellStyle name="Hiperlink" xfId="12719" builtinId="8" hidden="1"/>
    <cellStyle name="Hiperlink" xfId="12721" builtinId="8" hidden="1"/>
    <cellStyle name="Hiperlink" xfId="12723" builtinId="8" hidden="1"/>
    <cellStyle name="Hiperlink" xfId="12725" builtinId="8" hidden="1"/>
    <cellStyle name="Hiperlink" xfId="12727" builtinId="8" hidden="1"/>
    <cellStyle name="Hiperlink" xfId="12729" builtinId="8" hidden="1"/>
    <cellStyle name="Hiperlink" xfId="12731" builtinId="8" hidden="1"/>
    <cellStyle name="Hiperlink" xfId="12733" builtinId="8" hidden="1"/>
    <cellStyle name="Hiperlink" xfId="12735" builtinId="8" hidden="1"/>
    <cellStyle name="Hiperlink" xfId="12737" builtinId="8" hidden="1"/>
    <cellStyle name="Hiperlink" xfId="12739" builtinId="8" hidden="1"/>
    <cellStyle name="Hiperlink" xfId="12741" builtinId="8" hidden="1"/>
    <cellStyle name="Hiperlink" xfId="12743" builtinId="8" hidden="1"/>
    <cellStyle name="Hiperlink" xfId="12745" builtinId="8" hidden="1"/>
    <cellStyle name="Hiperlink" xfId="12747" builtinId="8" hidden="1"/>
    <cellStyle name="Hiperlink" xfId="12749" builtinId="8" hidden="1"/>
    <cellStyle name="Hiperlink" xfId="12751" builtinId="8" hidden="1"/>
    <cellStyle name="Hiperlink" xfId="12753" builtinId="8" hidden="1"/>
    <cellStyle name="Hiperlink" xfId="12755" builtinId="8" hidden="1"/>
    <cellStyle name="Hiperlink" xfId="12757" builtinId="8" hidden="1"/>
    <cellStyle name="Hiperlink" xfId="12759" builtinId="8" hidden="1"/>
    <cellStyle name="Hiperlink" xfId="12761" builtinId="8" hidden="1"/>
    <cellStyle name="Hiperlink" xfId="12763" builtinId="8" hidden="1"/>
    <cellStyle name="Hiperlink" xfId="12570" builtinId="8" hidden="1"/>
    <cellStyle name="Hiperlink" xfId="12767" builtinId="8" hidden="1"/>
    <cellStyle name="Hiperlink" xfId="12769" builtinId="8" hidden="1"/>
    <cellStyle name="Hiperlink" xfId="12771" builtinId="8" hidden="1"/>
    <cellStyle name="Hiperlink" xfId="12773" builtinId="8" hidden="1"/>
    <cellStyle name="Hiperlink" xfId="12775" builtinId="8" hidden="1"/>
    <cellStyle name="Hiperlink" xfId="12777" builtinId="8" hidden="1"/>
    <cellStyle name="Hiperlink" xfId="12779" builtinId="8" hidden="1"/>
    <cellStyle name="Hiperlink" xfId="12781" builtinId="8" hidden="1"/>
    <cellStyle name="Hiperlink" xfId="12783" builtinId="8" hidden="1"/>
    <cellStyle name="Hiperlink" xfId="12785" builtinId="8" hidden="1"/>
    <cellStyle name="Hiperlink" xfId="12787" builtinId="8" hidden="1"/>
    <cellStyle name="Hiperlink" xfId="12789" builtinId="8" hidden="1"/>
    <cellStyle name="Hiperlink" xfId="12791" builtinId="8" hidden="1"/>
    <cellStyle name="Hiperlink" xfId="12793" builtinId="8" hidden="1"/>
    <cellStyle name="Hiperlink" xfId="12795" builtinId="8" hidden="1"/>
    <cellStyle name="Hiperlink" xfId="12797" builtinId="8" hidden="1"/>
    <cellStyle name="Hiperlink" xfId="12799" builtinId="8" hidden="1"/>
    <cellStyle name="Hiperlink" xfId="12801" builtinId="8" hidden="1"/>
    <cellStyle name="Hiperlink" xfId="12803" builtinId="8" hidden="1"/>
    <cellStyle name="Hiperlink" xfId="12805" builtinId="8" hidden="1"/>
    <cellStyle name="Hiperlink" xfId="12807" builtinId="8" hidden="1"/>
    <cellStyle name="Hiperlink" xfId="12809" builtinId="8" hidden="1"/>
    <cellStyle name="Hiperlink" xfId="12811" builtinId="8" hidden="1"/>
    <cellStyle name="Hiperlink" xfId="12813" builtinId="8" hidden="1"/>
    <cellStyle name="Hiperlink" xfId="12815" builtinId="8" hidden="1"/>
    <cellStyle name="Hiperlink" xfId="12817" builtinId="8" hidden="1"/>
    <cellStyle name="Hiperlink" xfId="12819" builtinId="8" hidden="1"/>
    <cellStyle name="Hiperlink" xfId="12821" builtinId="8" hidden="1"/>
    <cellStyle name="Hiperlink" xfId="12823" builtinId="8" hidden="1"/>
    <cellStyle name="Hiperlink" xfId="12825" builtinId="8" hidden="1"/>
    <cellStyle name="Hiperlink" xfId="12827" builtinId="8" hidden="1"/>
    <cellStyle name="Hiperlink" xfId="12829" builtinId="8" hidden="1"/>
    <cellStyle name="Hiperlink" xfId="12831" builtinId="8" hidden="1"/>
    <cellStyle name="Hiperlink" xfId="12833" builtinId="8" hidden="1"/>
    <cellStyle name="Hiperlink" xfId="12835" builtinId="8" hidden="1"/>
    <cellStyle name="Hiperlink" xfId="12837" builtinId="8" hidden="1"/>
    <cellStyle name="Hiperlink" xfId="12839" builtinId="8" hidden="1"/>
    <cellStyle name="Hiperlink" xfId="12841" builtinId="8" hidden="1"/>
    <cellStyle name="Hiperlink" xfId="12843" builtinId="8" hidden="1"/>
    <cellStyle name="Hiperlink" xfId="12845" builtinId="8" hidden="1"/>
    <cellStyle name="Hiperlink" xfId="12847" builtinId="8" hidden="1"/>
    <cellStyle name="Hiperlink" xfId="12849" builtinId="8" hidden="1"/>
    <cellStyle name="Hiperlink" xfId="12851" builtinId="8" hidden="1"/>
    <cellStyle name="Hiperlink" xfId="12853" builtinId="8" hidden="1"/>
    <cellStyle name="Hiperlink" xfId="12855" builtinId="8" hidden="1"/>
    <cellStyle name="Hiperlink" xfId="12857" builtinId="8" hidden="1"/>
    <cellStyle name="Hiperlink" xfId="12859" builtinId="8" hidden="1"/>
    <cellStyle name="Hiperlink" xfId="12861" builtinId="8" hidden="1"/>
    <cellStyle name="Hiperlink" xfId="12668" builtinId="8" hidden="1"/>
    <cellStyle name="Hiperlink" xfId="12865" builtinId="8" hidden="1"/>
    <cellStyle name="Hiperlink" xfId="12867" builtinId="8" hidden="1"/>
    <cellStyle name="Hiperlink" xfId="12869" builtinId="8" hidden="1"/>
    <cellStyle name="Hiperlink" xfId="12871" builtinId="8" hidden="1"/>
    <cellStyle name="Hiperlink" xfId="12873" builtinId="8" hidden="1"/>
    <cellStyle name="Hiperlink" xfId="12875" builtinId="8" hidden="1"/>
    <cellStyle name="Hiperlink" xfId="12877" builtinId="8" hidden="1"/>
    <cellStyle name="Hiperlink" xfId="12879" builtinId="8" hidden="1"/>
    <cellStyle name="Hiperlink" xfId="12881" builtinId="8" hidden="1"/>
    <cellStyle name="Hiperlink" xfId="12883" builtinId="8" hidden="1"/>
    <cellStyle name="Hiperlink" xfId="12885" builtinId="8" hidden="1"/>
    <cellStyle name="Hiperlink" xfId="12887" builtinId="8" hidden="1"/>
    <cellStyle name="Hiperlink" xfId="12889" builtinId="8" hidden="1"/>
    <cellStyle name="Hiperlink" xfId="12891" builtinId="8" hidden="1"/>
    <cellStyle name="Hiperlink" xfId="12893" builtinId="8" hidden="1"/>
    <cellStyle name="Hiperlink" xfId="12895" builtinId="8" hidden="1"/>
    <cellStyle name="Hiperlink" xfId="12897" builtinId="8" hidden="1"/>
    <cellStyle name="Hiperlink" xfId="12899" builtinId="8" hidden="1"/>
    <cellStyle name="Hiperlink" xfId="12901" builtinId="8" hidden="1"/>
    <cellStyle name="Hiperlink" xfId="12903" builtinId="8" hidden="1"/>
    <cellStyle name="Hiperlink" xfId="12905" builtinId="8" hidden="1"/>
    <cellStyle name="Hiperlink" xfId="12907" builtinId="8" hidden="1"/>
    <cellStyle name="Hiperlink" xfId="12909" builtinId="8" hidden="1"/>
    <cellStyle name="Hiperlink" xfId="12911" builtinId="8" hidden="1"/>
    <cellStyle name="Hiperlink" xfId="12913" builtinId="8" hidden="1"/>
    <cellStyle name="Hiperlink" xfId="12915" builtinId="8" hidden="1"/>
    <cellStyle name="Hiperlink" xfId="12917" builtinId="8" hidden="1"/>
    <cellStyle name="Hiperlink" xfId="12919" builtinId="8" hidden="1"/>
    <cellStyle name="Hiperlink" xfId="12921" builtinId="8" hidden="1"/>
    <cellStyle name="Hiperlink" xfId="12923" builtinId="8" hidden="1"/>
    <cellStyle name="Hiperlink" xfId="12925" builtinId="8" hidden="1"/>
    <cellStyle name="Hiperlink" xfId="12927" builtinId="8" hidden="1"/>
    <cellStyle name="Hiperlink" xfId="12929" builtinId="8" hidden="1"/>
    <cellStyle name="Hiperlink" xfId="12931" builtinId="8" hidden="1"/>
    <cellStyle name="Hiperlink" xfId="12933" builtinId="8" hidden="1"/>
    <cellStyle name="Hiperlink" xfId="12935" builtinId="8" hidden="1"/>
    <cellStyle name="Hiperlink" xfId="12937" builtinId="8" hidden="1"/>
    <cellStyle name="Hiperlink" xfId="12939" builtinId="8" hidden="1"/>
    <cellStyle name="Hiperlink" xfId="12941" builtinId="8" hidden="1"/>
    <cellStyle name="Hiperlink" xfId="12943" builtinId="8" hidden="1"/>
    <cellStyle name="Hiperlink" xfId="12945" builtinId="8" hidden="1"/>
    <cellStyle name="Hiperlink" xfId="12947" builtinId="8" hidden="1"/>
    <cellStyle name="Hiperlink" xfId="12949" builtinId="8" hidden="1"/>
    <cellStyle name="Hiperlink" xfId="12951" builtinId="8" hidden="1"/>
    <cellStyle name="Hiperlink" xfId="12953" builtinId="8" hidden="1"/>
    <cellStyle name="Hiperlink" xfId="12955" builtinId="8" hidden="1"/>
    <cellStyle name="Hiperlink" xfId="12957" builtinId="8" hidden="1"/>
    <cellStyle name="Hiperlink" xfId="12959" builtinId="8" hidden="1"/>
    <cellStyle name="Hiperlink" xfId="12766" builtinId="8" hidden="1"/>
    <cellStyle name="Hiperlink" xfId="12963" builtinId="8" hidden="1"/>
    <cellStyle name="Hiperlink" xfId="12965" builtinId="8" hidden="1"/>
    <cellStyle name="Hiperlink" xfId="12967" builtinId="8" hidden="1"/>
    <cellStyle name="Hiperlink" xfId="12969" builtinId="8" hidden="1"/>
    <cellStyle name="Hiperlink" xfId="12971" builtinId="8" hidden="1"/>
    <cellStyle name="Hiperlink" xfId="12973" builtinId="8" hidden="1"/>
    <cellStyle name="Hiperlink" xfId="12975" builtinId="8" hidden="1"/>
    <cellStyle name="Hiperlink" xfId="12977" builtinId="8" hidden="1"/>
    <cellStyle name="Hiperlink" xfId="12979" builtinId="8" hidden="1"/>
    <cellStyle name="Hiperlink" xfId="12981" builtinId="8" hidden="1"/>
    <cellStyle name="Hiperlink" xfId="12983" builtinId="8" hidden="1"/>
    <cellStyle name="Hiperlink" xfId="12985" builtinId="8" hidden="1"/>
    <cellStyle name="Hiperlink" xfId="12987" builtinId="8" hidden="1"/>
    <cellStyle name="Hiperlink" xfId="12989" builtinId="8" hidden="1"/>
    <cellStyle name="Hiperlink" xfId="12991" builtinId="8" hidden="1"/>
    <cellStyle name="Hiperlink" xfId="12993" builtinId="8" hidden="1"/>
    <cellStyle name="Hiperlink" xfId="12995" builtinId="8" hidden="1"/>
    <cellStyle name="Hiperlink" xfId="12997" builtinId="8" hidden="1"/>
    <cellStyle name="Hiperlink" xfId="12999" builtinId="8" hidden="1"/>
    <cellStyle name="Hiperlink" xfId="13001" builtinId="8" hidden="1"/>
    <cellStyle name="Hiperlink" xfId="13003" builtinId="8" hidden="1"/>
    <cellStyle name="Hiperlink" xfId="13005" builtinId="8" hidden="1"/>
    <cellStyle name="Hiperlink" xfId="13007" builtinId="8" hidden="1"/>
    <cellStyle name="Hiperlink" xfId="13009" builtinId="8" hidden="1"/>
    <cellStyle name="Hiperlink" xfId="13011" builtinId="8" hidden="1"/>
    <cellStyle name="Hiperlink" xfId="13013" builtinId="8" hidden="1"/>
    <cellStyle name="Hiperlink" xfId="13015" builtinId="8" hidden="1"/>
    <cellStyle name="Hiperlink" xfId="13017" builtinId="8" hidden="1"/>
    <cellStyle name="Hiperlink" xfId="13019" builtinId="8" hidden="1"/>
    <cellStyle name="Hiperlink" xfId="13021" builtinId="8" hidden="1"/>
    <cellStyle name="Hiperlink" xfId="13023" builtinId="8" hidden="1"/>
    <cellStyle name="Hiperlink" xfId="13025" builtinId="8" hidden="1"/>
    <cellStyle name="Hiperlink" xfId="13027" builtinId="8" hidden="1"/>
    <cellStyle name="Hiperlink" xfId="13029" builtinId="8" hidden="1"/>
    <cellStyle name="Hiperlink" xfId="13031" builtinId="8" hidden="1"/>
    <cellStyle name="Hiperlink" xfId="13033" builtinId="8" hidden="1"/>
    <cellStyle name="Hiperlink" xfId="13035" builtinId="8" hidden="1"/>
    <cellStyle name="Hiperlink" xfId="13037" builtinId="8" hidden="1"/>
    <cellStyle name="Hiperlink" xfId="13039" builtinId="8" hidden="1"/>
    <cellStyle name="Hiperlink" xfId="13041" builtinId="8" hidden="1"/>
    <cellStyle name="Hiperlink" xfId="13043" builtinId="8" hidden="1"/>
    <cellStyle name="Hiperlink" xfId="13045" builtinId="8" hidden="1"/>
    <cellStyle name="Hiperlink" xfId="13047" builtinId="8" hidden="1"/>
    <cellStyle name="Hiperlink" xfId="13049" builtinId="8" hidden="1"/>
    <cellStyle name="Hiperlink" xfId="13051" builtinId="8" hidden="1"/>
    <cellStyle name="Hiperlink" xfId="13053" builtinId="8" hidden="1"/>
    <cellStyle name="Hiperlink" xfId="13055" builtinId="8" hidden="1"/>
    <cellStyle name="Hiperlink" xfId="13057" builtinId="8" hidden="1"/>
    <cellStyle name="Hiperlink" xfId="12864" builtinId="8" hidden="1"/>
    <cellStyle name="Hiperlink" xfId="13061" builtinId="8" hidden="1"/>
    <cellStyle name="Hiperlink" xfId="13063" builtinId="8" hidden="1"/>
    <cellStyle name="Hiperlink" xfId="13065" builtinId="8" hidden="1"/>
    <cellStyle name="Hiperlink" xfId="13067" builtinId="8" hidden="1"/>
    <cellStyle name="Hiperlink" xfId="13069" builtinId="8" hidden="1"/>
    <cellStyle name="Hiperlink" xfId="13071" builtinId="8" hidden="1"/>
    <cellStyle name="Hiperlink" xfId="13073" builtinId="8" hidden="1"/>
    <cellStyle name="Hiperlink" xfId="13075" builtinId="8" hidden="1"/>
    <cellStyle name="Hiperlink" xfId="13077" builtinId="8" hidden="1"/>
    <cellStyle name="Hiperlink" xfId="13079" builtinId="8" hidden="1"/>
    <cellStyle name="Hiperlink" xfId="13081" builtinId="8" hidden="1"/>
    <cellStyle name="Hiperlink" xfId="13083" builtinId="8" hidden="1"/>
    <cellStyle name="Hiperlink" xfId="13085" builtinId="8" hidden="1"/>
    <cellStyle name="Hiperlink" xfId="13087" builtinId="8" hidden="1"/>
    <cellStyle name="Hiperlink" xfId="13089" builtinId="8" hidden="1"/>
    <cellStyle name="Hiperlink" xfId="13091" builtinId="8" hidden="1"/>
    <cellStyle name="Hiperlink" xfId="13093" builtinId="8" hidden="1"/>
    <cellStyle name="Hiperlink" xfId="13095" builtinId="8" hidden="1"/>
    <cellStyle name="Hiperlink" xfId="13097" builtinId="8" hidden="1"/>
    <cellStyle name="Hiperlink" xfId="13099" builtinId="8" hidden="1"/>
    <cellStyle name="Hiperlink" xfId="13101" builtinId="8" hidden="1"/>
    <cellStyle name="Hiperlink" xfId="13103" builtinId="8" hidden="1"/>
    <cellStyle name="Hiperlink" xfId="13105" builtinId="8" hidden="1"/>
    <cellStyle name="Hiperlink" xfId="13107" builtinId="8" hidden="1"/>
    <cellStyle name="Hiperlink" xfId="13109" builtinId="8" hidden="1"/>
    <cellStyle name="Hiperlink" xfId="13111" builtinId="8" hidden="1"/>
    <cellStyle name="Hiperlink" xfId="13113" builtinId="8" hidden="1"/>
    <cellStyle name="Hiperlink" xfId="13115" builtinId="8" hidden="1"/>
    <cellStyle name="Hiperlink" xfId="13117" builtinId="8" hidden="1"/>
    <cellStyle name="Hiperlink" xfId="13119" builtinId="8" hidden="1"/>
    <cellStyle name="Hiperlink" xfId="13121" builtinId="8" hidden="1"/>
    <cellStyle name="Hiperlink" xfId="13123" builtinId="8" hidden="1"/>
    <cellStyle name="Hiperlink" xfId="13125" builtinId="8" hidden="1"/>
    <cellStyle name="Hiperlink" xfId="13127" builtinId="8" hidden="1"/>
    <cellStyle name="Hiperlink" xfId="13129" builtinId="8" hidden="1"/>
    <cellStyle name="Hiperlink" xfId="13131" builtinId="8" hidden="1"/>
    <cellStyle name="Hiperlink" xfId="13133" builtinId="8" hidden="1"/>
    <cellStyle name="Hiperlink" xfId="13135" builtinId="8" hidden="1"/>
    <cellStyle name="Hiperlink" xfId="13137" builtinId="8" hidden="1"/>
    <cellStyle name="Hiperlink" xfId="13139" builtinId="8" hidden="1"/>
    <cellStyle name="Hiperlink" xfId="13141" builtinId="8" hidden="1"/>
    <cellStyle name="Hiperlink" xfId="13143" builtinId="8" hidden="1"/>
    <cellStyle name="Hiperlink" xfId="13145" builtinId="8" hidden="1"/>
    <cellStyle name="Hiperlink" xfId="13147" builtinId="8" hidden="1"/>
    <cellStyle name="Hiperlink" xfId="13149" builtinId="8" hidden="1"/>
    <cellStyle name="Hiperlink" xfId="13151" builtinId="8" hidden="1"/>
    <cellStyle name="Hiperlink" xfId="13153" builtinId="8" hidden="1"/>
    <cellStyle name="Hiperlink" xfId="13155" builtinId="8" hidden="1"/>
    <cellStyle name="Hiperlink" xfId="12962" builtinId="8" hidden="1"/>
    <cellStyle name="Hiperlink" xfId="13159" builtinId="8" hidden="1"/>
    <cellStyle name="Hiperlink" xfId="13161" builtinId="8" hidden="1"/>
    <cellStyle name="Hiperlink" xfId="13163" builtinId="8" hidden="1"/>
    <cellStyle name="Hiperlink" xfId="13165" builtinId="8" hidden="1"/>
    <cellStyle name="Hiperlink" xfId="13167" builtinId="8" hidden="1"/>
    <cellStyle name="Hiperlink" xfId="13169" builtinId="8" hidden="1"/>
    <cellStyle name="Hiperlink" xfId="13171" builtinId="8" hidden="1"/>
    <cellStyle name="Hiperlink" xfId="13173" builtinId="8" hidden="1"/>
    <cellStyle name="Hiperlink" xfId="13175" builtinId="8" hidden="1"/>
    <cellStyle name="Hiperlink" xfId="13177" builtinId="8" hidden="1"/>
    <cellStyle name="Hiperlink" xfId="13179" builtinId="8" hidden="1"/>
    <cellStyle name="Hiperlink" xfId="13181" builtinId="8" hidden="1"/>
    <cellStyle name="Hiperlink" xfId="13183" builtinId="8" hidden="1"/>
    <cellStyle name="Hiperlink" xfId="13185" builtinId="8" hidden="1"/>
    <cellStyle name="Hiperlink" xfId="13187" builtinId="8" hidden="1"/>
    <cellStyle name="Hiperlink" xfId="13189" builtinId="8" hidden="1"/>
    <cellStyle name="Hiperlink" xfId="13191" builtinId="8" hidden="1"/>
    <cellStyle name="Hiperlink" xfId="13193" builtinId="8" hidden="1"/>
    <cellStyle name="Hiperlink" xfId="13195" builtinId="8" hidden="1"/>
    <cellStyle name="Hiperlink" xfId="13197" builtinId="8" hidden="1"/>
    <cellStyle name="Hiperlink" xfId="13199" builtinId="8" hidden="1"/>
    <cellStyle name="Hiperlink" xfId="13201" builtinId="8" hidden="1"/>
    <cellStyle name="Hiperlink" xfId="13203" builtinId="8" hidden="1"/>
    <cellStyle name="Hiperlink" xfId="13205" builtinId="8" hidden="1"/>
    <cellStyle name="Hiperlink" xfId="13207" builtinId="8" hidden="1"/>
    <cellStyle name="Hiperlink" xfId="13209" builtinId="8" hidden="1"/>
    <cellStyle name="Hiperlink" xfId="13211" builtinId="8" hidden="1"/>
    <cellStyle name="Hiperlink" xfId="13213" builtinId="8" hidden="1"/>
    <cellStyle name="Hiperlink" xfId="13215" builtinId="8" hidden="1"/>
    <cellStyle name="Hiperlink" xfId="13217" builtinId="8" hidden="1"/>
    <cellStyle name="Hiperlink" xfId="13219" builtinId="8" hidden="1"/>
    <cellStyle name="Hiperlink" xfId="13221" builtinId="8" hidden="1"/>
    <cellStyle name="Hiperlink" xfId="13223" builtinId="8" hidden="1"/>
    <cellStyle name="Hiperlink" xfId="13225" builtinId="8" hidden="1"/>
    <cellStyle name="Hiperlink" xfId="13227" builtinId="8" hidden="1"/>
    <cellStyle name="Hiperlink" xfId="13229" builtinId="8" hidden="1"/>
    <cellStyle name="Hiperlink" xfId="13231" builtinId="8" hidden="1"/>
    <cellStyle name="Hiperlink" xfId="13233" builtinId="8" hidden="1"/>
    <cellStyle name="Hiperlink" xfId="13235" builtinId="8" hidden="1"/>
    <cellStyle name="Hiperlink" xfId="13237" builtinId="8" hidden="1"/>
    <cellStyle name="Hiperlink" xfId="13239" builtinId="8" hidden="1"/>
    <cellStyle name="Hiperlink" xfId="13241" builtinId="8" hidden="1"/>
    <cellStyle name="Hiperlink" xfId="13243" builtinId="8" hidden="1"/>
    <cellStyle name="Hiperlink" xfId="13245" builtinId="8" hidden="1"/>
    <cellStyle name="Hiperlink" xfId="13247" builtinId="8" hidden="1"/>
    <cellStyle name="Hiperlink" xfId="13249" builtinId="8" hidden="1"/>
    <cellStyle name="Hiperlink" xfId="13251" builtinId="8" hidden="1"/>
    <cellStyle name="Hiperlink" xfId="13253" builtinId="8" hidden="1"/>
    <cellStyle name="Hiperlink" xfId="13060" builtinId="8" hidden="1"/>
    <cellStyle name="Hiperlink" xfId="13257" builtinId="8" hidden="1"/>
    <cellStyle name="Hiperlink" xfId="13259" builtinId="8" hidden="1"/>
    <cellStyle name="Hiperlink" xfId="13261" builtinId="8" hidden="1"/>
    <cellStyle name="Hiperlink" xfId="13263" builtinId="8" hidden="1"/>
    <cellStyle name="Hiperlink" xfId="13265" builtinId="8" hidden="1"/>
    <cellStyle name="Hiperlink" xfId="13267" builtinId="8" hidden="1"/>
    <cellStyle name="Hiperlink" xfId="13269" builtinId="8" hidden="1"/>
    <cellStyle name="Hiperlink" xfId="13271" builtinId="8" hidden="1"/>
    <cellStyle name="Hiperlink" xfId="13273" builtinId="8" hidden="1"/>
    <cellStyle name="Hiperlink" xfId="13275" builtinId="8" hidden="1"/>
    <cellStyle name="Hiperlink" xfId="13277" builtinId="8" hidden="1"/>
    <cellStyle name="Hiperlink" xfId="13279" builtinId="8" hidden="1"/>
    <cellStyle name="Hiperlink" xfId="13281" builtinId="8" hidden="1"/>
    <cellStyle name="Hiperlink" xfId="13283" builtinId="8" hidden="1"/>
    <cellStyle name="Hiperlink" xfId="13285" builtinId="8" hidden="1"/>
    <cellStyle name="Hiperlink" xfId="13287" builtinId="8" hidden="1"/>
    <cellStyle name="Hiperlink" xfId="13289" builtinId="8" hidden="1"/>
    <cellStyle name="Hiperlink" xfId="13291" builtinId="8" hidden="1"/>
    <cellStyle name="Hiperlink" xfId="13293" builtinId="8" hidden="1"/>
    <cellStyle name="Hiperlink" xfId="13295" builtinId="8" hidden="1"/>
    <cellStyle name="Hiperlink" xfId="13297" builtinId="8" hidden="1"/>
    <cellStyle name="Hiperlink" xfId="13299" builtinId="8" hidden="1"/>
    <cellStyle name="Hiperlink" xfId="13301" builtinId="8" hidden="1"/>
    <cellStyle name="Hiperlink" xfId="13303" builtinId="8" hidden="1"/>
    <cellStyle name="Hiperlink" xfId="13305" builtinId="8" hidden="1"/>
    <cellStyle name="Hiperlink" xfId="13307" builtinId="8" hidden="1"/>
    <cellStyle name="Hiperlink" xfId="13309" builtinId="8" hidden="1"/>
    <cellStyle name="Hiperlink" xfId="13311" builtinId="8" hidden="1"/>
    <cellStyle name="Hiperlink" xfId="13313" builtinId="8" hidden="1"/>
    <cellStyle name="Hiperlink" xfId="13315" builtinId="8" hidden="1"/>
    <cellStyle name="Hiperlink" xfId="13317" builtinId="8" hidden="1"/>
    <cellStyle name="Hiperlink" xfId="13319" builtinId="8" hidden="1"/>
    <cellStyle name="Hiperlink" xfId="13321" builtinId="8" hidden="1"/>
    <cellStyle name="Hiperlink" xfId="13323" builtinId="8" hidden="1"/>
    <cellStyle name="Hiperlink" xfId="13325" builtinId="8" hidden="1"/>
    <cellStyle name="Hiperlink" xfId="13327" builtinId="8" hidden="1"/>
    <cellStyle name="Hiperlink" xfId="13329" builtinId="8" hidden="1"/>
    <cellStyle name="Hiperlink" xfId="13331" builtinId="8" hidden="1"/>
    <cellStyle name="Hiperlink" xfId="13333" builtinId="8" hidden="1"/>
    <cellStyle name="Hiperlink" xfId="13335" builtinId="8" hidden="1"/>
    <cellStyle name="Hiperlink" xfId="13337" builtinId="8" hidden="1"/>
    <cellStyle name="Hiperlink" xfId="13339" builtinId="8" hidden="1"/>
    <cellStyle name="Hiperlink" xfId="13341" builtinId="8" hidden="1"/>
    <cellStyle name="Hiperlink" xfId="13343" builtinId="8" hidden="1"/>
    <cellStyle name="Hiperlink" xfId="13345" builtinId="8" hidden="1"/>
    <cellStyle name="Hiperlink" xfId="13347" builtinId="8" hidden="1"/>
    <cellStyle name="Hiperlink" xfId="13349" builtinId="8" hidden="1"/>
    <cellStyle name="Hiperlink" xfId="13351" builtinId="8" hidden="1"/>
    <cellStyle name="Hiperlink" xfId="13158" builtinId="8" hidden="1"/>
    <cellStyle name="Hiperlink" xfId="13355" builtinId="8" hidden="1"/>
    <cellStyle name="Hiperlink" xfId="13357" builtinId="8" hidden="1"/>
    <cellStyle name="Hiperlink" xfId="13359" builtinId="8" hidden="1"/>
    <cellStyle name="Hiperlink" xfId="13361" builtinId="8" hidden="1"/>
    <cellStyle name="Hiperlink" xfId="13363" builtinId="8" hidden="1"/>
    <cellStyle name="Hiperlink" xfId="13365" builtinId="8" hidden="1"/>
    <cellStyle name="Hiperlink" xfId="13367" builtinId="8" hidden="1"/>
    <cellStyle name="Hiperlink" xfId="13369" builtinId="8" hidden="1"/>
    <cellStyle name="Hiperlink" xfId="13371" builtinId="8" hidden="1"/>
    <cellStyle name="Hiperlink" xfId="13373" builtinId="8" hidden="1"/>
    <cellStyle name="Hiperlink" xfId="13375" builtinId="8" hidden="1"/>
    <cellStyle name="Hiperlink" xfId="13377" builtinId="8" hidden="1"/>
    <cellStyle name="Hiperlink" xfId="13379" builtinId="8" hidden="1"/>
    <cellStyle name="Hiperlink" xfId="13381" builtinId="8" hidden="1"/>
    <cellStyle name="Hiperlink" xfId="13383" builtinId="8" hidden="1"/>
    <cellStyle name="Hiperlink" xfId="13385" builtinId="8" hidden="1"/>
    <cellStyle name="Hiperlink" xfId="13387" builtinId="8" hidden="1"/>
    <cellStyle name="Hiperlink" xfId="13389" builtinId="8" hidden="1"/>
    <cellStyle name="Hiperlink" xfId="13391" builtinId="8" hidden="1"/>
    <cellStyle name="Hiperlink" xfId="13393" builtinId="8" hidden="1"/>
    <cellStyle name="Hiperlink" xfId="13395" builtinId="8" hidden="1"/>
    <cellStyle name="Hiperlink" xfId="13397" builtinId="8" hidden="1"/>
    <cellStyle name="Hiperlink" xfId="13399" builtinId="8" hidden="1"/>
    <cellStyle name="Hiperlink" xfId="13401" builtinId="8" hidden="1"/>
    <cellStyle name="Hiperlink" xfId="13403" builtinId="8" hidden="1"/>
    <cellStyle name="Hiperlink" xfId="13405" builtinId="8" hidden="1"/>
    <cellStyle name="Hiperlink" xfId="13407" builtinId="8" hidden="1"/>
    <cellStyle name="Hiperlink" xfId="13409" builtinId="8" hidden="1"/>
    <cellStyle name="Hiperlink" xfId="13411" builtinId="8" hidden="1"/>
    <cellStyle name="Hiperlink" xfId="13413" builtinId="8" hidden="1"/>
    <cellStyle name="Hiperlink" xfId="13415" builtinId="8" hidden="1"/>
    <cellStyle name="Hiperlink" xfId="13417" builtinId="8" hidden="1"/>
    <cellStyle name="Hiperlink" xfId="13419" builtinId="8" hidden="1"/>
    <cellStyle name="Hiperlink" xfId="13421" builtinId="8" hidden="1"/>
    <cellStyle name="Hiperlink" xfId="13423" builtinId="8" hidden="1"/>
    <cellStyle name="Hiperlink" xfId="13425" builtinId="8" hidden="1"/>
    <cellStyle name="Hiperlink" xfId="13427" builtinId="8" hidden="1"/>
    <cellStyle name="Hiperlink" xfId="13429" builtinId="8" hidden="1"/>
    <cellStyle name="Hiperlink" xfId="13431" builtinId="8" hidden="1"/>
    <cellStyle name="Hiperlink" xfId="13433" builtinId="8" hidden="1"/>
    <cellStyle name="Hiperlink" xfId="13435" builtinId="8" hidden="1"/>
    <cellStyle name="Hiperlink" xfId="13437" builtinId="8" hidden="1"/>
    <cellStyle name="Hiperlink" xfId="13439" builtinId="8" hidden="1"/>
    <cellStyle name="Hiperlink" xfId="13441" builtinId="8" hidden="1"/>
    <cellStyle name="Hiperlink" xfId="13443" builtinId="8" hidden="1"/>
    <cellStyle name="Hiperlink" xfId="13445" builtinId="8" hidden="1"/>
    <cellStyle name="Hiperlink" xfId="13447" builtinId="8" hidden="1"/>
    <cellStyle name="Hiperlink" xfId="13449" builtinId="8" hidden="1"/>
    <cellStyle name="Hiperlink" xfId="13256" builtinId="8" hidden="1"/>
    <cellStyle name="Hiperlink" xfId="13453" builtinId="8" hidden="1"/>
    <cellStyle name="Hiperlink" xfId="13455" builtinId="8" hidden="1"/>
    <cellStyle name="Hiperlink" xfId="13457" builtinId="8" hidden="1"/>
    <cellStyle name="Hiperlink" xfId="13459" builtinId="8" hidden="1"/>
    <cellStyle name="Hiperlink" xfId="13461" builtinId="8" hidden="1"/>
    <cellStyle name="Hiperlink" xfId="13463" builtinId="8" hidden="1"/>
    <cellStyle name="Hiperlink" xfId="13465" builtinId="8" hidden="1"/>
    <cellStyle name="Hiperlink" xfId="13467" builtinId="8" hidden="1"/>
    <cellStyle name="Hiperlink" xfId="13469" builtinId="8" hidden="1"/>
    <cellStyle name="Hiperlink" xfId="13471" builtinId="8" hidden="1"/>
    <cellStyle name="Hiperlink" xfId="13473" builtinId="8" hidden="1"/>
    <cellStyle name="Hiperlink" xfId="13475" builtinId="8" hidden="1"/>
    <cellStyle name="Hiperlink" xfId="13477" builtinId="8" hidden="1"/>
    <cellStyle name="Hiperlink" xfId="13479" builtinId="8" hidden="1"/>
    <cellStyle name="Hiperlink" xfId="13481" builtinId="8" hidden="1"/>
    <cellStyle name="Hiperlink" xfId="13483" builtinId="8" hidden="1"/>
    <cellStyle name="Hiperlink" xfId="13485" builtinId="8" hidden="1"/>
    <cellStyle name="Hiperlink" xfId="13487" builtinId="8" hidden="1"/>
    <cellStyle name="Hiperlink" xfId="13489" builtinId="8" hidden="1"/>
    <cellStyle name="Hiperlink" xfId="13491" builtinId="8" hidden="1"/>
    <cellStyle name="Hiperlink" xfId="13493" builtinId="8" hidden="1"/>
    <cellStyle name="Hiperlink" xfId="13495" builtinId="8" hidden="1"/>
    <cellStyle name="Hiperlink" xfId="13497" builtinId="8" hidden="1"/>
    <cellStyle name="Hiperlink" xfId="13499" builtinId="8" hidden="1"/>
    <cellStyle name="Hiperlink" xfId="13501" builtinId="8" hidden="1"/>
    <cellStyle name="Hiperlink" xfId="13503" builtinId="8" hidden="1"/>
    <cellStyle name="Hiperlink" xfId="13505" builtinId="8" hidden="1"/>
    <cellStyle name="Hiperlink" xfId="13507" builtinId="8" hidden="1"/>
    <cellStyle name="Hiperlink" xfId="13509" builtinId="8" hidden="1"/>
    <cellStyle name="Hiperlink" xfId="13511" builtinId="8" hidden="1"/>
    <cellStyle name="Hiperlink" xfId="13513" builtinId="8" hidden="1"/>
    <cellStyle name="Hiperlink" xfId="13515" builtinId="8" hidden="1"/>
    <cellStyle name="Hiperlink" xfId="13517" builtinId="8" hidden="1"/>
    <cellStyle name="Hiperlink" xfId="13519" builtinId="8" hidden="1"/>
    <cellStyle name="Hiperlink" xfId="13521" builtinId="8" hidden="1"/>
    <cellStyle name="Hiperlink" xfId="13523" builtinId="8" hidden="1"/>
    <cellStyle name="Hiperlink" xfId="13525" builtinId="8" hidden="1"/>
    <cellStyle name="Hiperlink" xfId="13527" builtinId="8" hidden="1"/>
    <cellStyle name="Hiperlink" xfId="13529" builtinId="8" hidden="1"/>
    <cellStyle name="Hiperlink" xfId="13531" builtinId="8" hidden="1"/>
    <cellStyle name="Hiperlink" xfId="13533" builtinId="8" hidden="1"/>
    <cellStyle name="Hiperlink" xfId="13535" builtinId="8" hidden="1"/>
    <cellStyle name="Hiperlink" xfId="13537" builtinId="8" hidden="1"/>
    <cellStyle name="Hiperlink" xfId="13539" builtinId="8" hidden="1"/>
    <cellStyle name="Hiperlink" xfId="13541" builtinId="8" hidden="1"/>
    <cellStyle name="Hiperlink" xfId="13543" builtinId="8" hidden="1"/>
    <cellStyle name="Hiperlink" xfId="13545" builtinId="8" hidden="1"/>
    <cellStyle name="Hiperlink" xfId="13547" builtinId="8" hidden="1"/>
    <cellStyle name="Hiperlink" xfId="13354" builtinId="8" hidden="1"/>
    <cellStyle name="Hiperlink" xfId="13551" builtinId="8" hidden="1"/>
    <cellStyle name="Hiperlink" xfId="13553" builtinId="8" hidden="1"/>
    <cellStyle name="Hiperlink" xfId="13555" builtinId="8" hidden="1"/>
    <cellStyle name="Hiperlink" xfId="13557" builtinId="8" hidden="1"/>
    <cellStyle name="Hiperlink" xfId="13559" builtinId="8" hidden="1"/>
    <cellStyle name="Hiperlink" xfId="13561" builtinId="8" hidden="1"/>
    <cellStyle name="Hiperlink" xfId="13563" builtinId="8" hidden="1"/>
    <cellStyle name="Hiperlink" xfId="13565" builtinId="8" hidden="1"/>
    <cellStyle name="Hiperlink" xfId="13567" builtinId="8" hidden="1"/>
    <cellStyle name="Hiperlink" xfId="13569" builtinId="8" hidden="1"/>
    <cellStyle name="Hiperlink" xfId="13571" builtinId="8" hidden="1"/>
    <cellStyle name="Hiperlink" xfId="13573" builtinId="8" hidden="1"/>
    <cellStyle name="Hiperlink" xfId="13575" builtinId="8" hidden="1"/>
    <cellStyle name="Hiperlink" xfId="13577" builtinId="8" hidden="1"/>
    <cellStyle name="Hiperlink" xfId="13579" builtinId="8" hidden="1"/>
    <cellStyle name="Hiperlink" xfId="13581" builtinId="8" hidden="1"/>
    <cellStyle name="Hiperlink" xfId="13583" builtinId="8" hidden="1"/>
    <cellStyle name="Hiperlink" xfId="13585" builtinId="8" hidden="1"/>
    <cellStyle name="Hiperlink" xfId="13587" builtinId="8" hidden="1"/>
    <cellStyle name="Hiperlink" xfId="13589" builtinId="8" hidden="1"/>
    <cellStyle name="Hiperlink" xfId="13591" builtinId="8" hidden="1"/>
    <cellStyle name="Hiperlink" xfId="13593" builtinId="8" hidden="1"/>
    <cellStyle name="Hiperlink" xfId="13595" builtinId="8" hidden="1"/>
    <cellStyle name="Hiperlink" xfId="13597" builtinId="8" hidden="1"/>
    <cellStyle name="Hiperlink" xfId="13599" builtinId="8" hidden="1"/>
    <cellStyle name="Hiperlink" xfId="13601" builtinId="8" hidden="1"/>
    <cellStyle name="Hiperlink" xfId="13603" builtinId="8" hidden="1"/>
    <cellStyle name="Hiperlink" xfId="13605" builtinId="8" hidden="1"/>
    <cellStyle name="Hiperlink" xfId="13607" builtinId="8" hidden="1"/>
    <cellStyle name="Hiperlink" xfId="13609" builtinId="8" hidden="1"/>
    <cellStyle name="Hiperlink" xfId="13611" builtinId="8" hidden="1"/>
    <cellStyle name="Hiperlink" xfId="13613" builtinId="8" hidden="1"/>
    <cellStyle name="Hiperlink" xfId="13615" builtinId="8" hidden="1"/>
    <cellStyle name="Hiperlink" xfId="13617" builtinId="8" hidden="1"/>
    <cellStyle name="Hiperlink" xfId="13619" builtinId="8" hidden="1"/>
    <cellStyle name="Hiperlink" xfId="13621" builtinId="8" hidden="1"/>
    <cellStyle name="Hiperlink" xfId="13623" builtinId="8" hidden="1"/>
    <cellStyle name="Hiperlink" xfId="13625" builtinId="8" hidden="1"/>
    <cellStyle name="Hiperlink" xfId="13627" builtinId="8" hidden="1"/>
    <cellStyle name="Hiperlink" xfId="13629" builtinId="8" hidden="1"/>
    <cellStyle name="Hiperlink" xfId="13631" builtinId="8" hidden="1"/>
    <cellStyle name="Hiperlink" xfId="13633" builtinId="8" hidden="1"/>
    <cellStyle name="Hiperlink" xfId="13635" builtinId="8" hidden="1"/>
    <cellStyle name="Hiperlink" xfId="13637" builtinId="8" hidden="1"/>
    <cellStyle name="Hiperlink" xfId="13639" builtinId="8" hidden="1"/>
    <cellStyle name="Hiperlink" xfId="13641" builtinId="8" hidden="1"/>
    <cellStyle name="Hiperlink" xfId="13643" builtinId="8" hidden="1"/>
    <cellStyle name="Hiperlink" xfId="13645" builtinId="8" hidden="1"/>
    <cellStyle name="Hiperlink" xfId="13452" builtinId="8" hidden="1"/>
    <cellStyle name="Hiperlink" xfId="13649" builtinId="8" hidden="1"/>
    <cellStyle name="Hiperlink" xfId="13651" builtinId="8" hidden="1"/>
    <cellStyle name="Hiperlink" xfId="13653" builtinId="8" hidden="1"/>
    <cellStyle name="Hiperlink" xfId="13655" builtinId="8" hidden="1"/>
    <cellStyle name="Hiperlink" xfId="13657" builtinId="8" hidden="1"/>
    <cellStyle name="Hiperlink" xfId="13659" builtinId="8" hidden="1"/>
    <cellStyle name="Hiperlink" xfId="13661" builtinId="8" hidden="1"/>
    <cellStyle name="Hiperlink" xfId="13663" builtinId="8" hidden="1"/>
    <cellStyle name="Hiperlink" xfId="13665" builtinId="8" hidden="1"/>
    <cellStyle name="Hiperlink" xfId="13667" builtinId="8" hidden="1"/>
    <cellStyle name="Hiperlink" xfId="13669" builtinId="8" hidden="1"/>
    <cellStyle name="Hiperlink" xfId="13671" builtinId="8" hidden="1"/>
    <cellStyle name="Hiperlink" xfId="13673" builtinId="8" hidden="1"/>
    <cellStyle name="Hiperlink" xfId="13675" builtinId="8" hidden="1"/>
    <cellStyle name="Hiperlink" xfId="13677" builtinId="8" hidden="1"/>
    <cellStyle name="Hiperlink" xfId="13679" builtinId="8" hidden="1"/>
    <cellStyle name="Hiperlink" xfId="13681" builtinId="8" hidden="1"/>
    <cellStyle name="Hiperlink" xfId="13683" builtinId="8" hidden="1"/>
    <cellStyle name="Hiperlink" xfId="13685" builtinId="8" hidden="1"/>
    <cellStyle name="Hiperlink" xfId="13687" builtinId="8" hidden="1"/>
    <cellStyle name="Hiperlink" xfId="13689" builtinId="8" hidden="1"/>
    <cellStyle name="Hiperlink" xfId="13691" builtinId="8" hidden="1"/>
    <cellStyle name="Hiperlink" xfId="13693" builtinId="8" hidden="1"/>
    <cellStyle name="Hiperlink" xfId="13695" builtinId="8" hidden="1"/>
    <cellStyle name="Hiperlink" xfId="13697" builtinId="8" hidden="1"/>
    <cellStyle name="Hiperlink" xfId="13699" builtinId="8" hidden="1"/>
    <cellStyle name="Hiperlink" xfId="13701" builtinId="8" hidden="1"/>
    <cellStyle name="Hiperlink" xfId="13703" builtinId="8" hidden="1"/>
    <cellStyle name="Hiperlink" xfId="13705" builtinId="8" hidden="1"/>
    <cellStyle name="Hiperlink" xfId="13707" builtinId="8" hidden="1"/>
    <cellStyle name="Hiperlink" xfId="13709" builtinId="8" hidden="1"/>
    <cellStyle name="Hiperlink" xfId="13711" builtinId="8" hidden="1"/>
    <cellStyle name="Hiperlink" xfId="13713" builtinId="8" hidden="1"/>
    <cellStyle name="Hiperlink" xfId="13715" builtinId="8" hidden="1"/>
    <cellStyle name="Hiperlink" xfId="13717" builtinId="8" hidden="1"/>
    <cellStyle name="Hiperlink" xfId="13719" builtinId="8" hidden="1"/>
    <cellStyle name="Hiperlink" xfId="13721" builtinId="8" hidden="1"/>
    <cellStyle name="Hiperlink" xfId="13723" builtinId="8" hidden="1"/>
    <cellStyle name="Hiperlink" xfId="13725" builtinId="8" hidden="1"/>
    <cellStyle name="Hiperlink" xfId="13727" builtinId="8" hidden="1"/>
    <cellStyle name="Hiperlink" xfId="13729" builtinId="8" hidden="1"/>
    <cellStyle name="Hiperlink" xfId="13731" builtinId="8" hidden="1"/>
    <cellStyle name="Hiperlink" xfId="13733" builtinId="8" hidden="1"/>
    <cellStyle name="Hiperlink" xfId="13735" builtinId="8" hidden="1"/>
    <cellStyle name="Hiperlink" xfId="13737" builtinId="8" hidden="1"/>
    <cellStyle name="Hiperlink" xfId="13739" builtinId="8" hidden="1"/>
    <cellStyle name="Hiperlink" xfId="13741" builtinId="8" hidden="1"/>
    <cellStyle name="Hiperlink" xfId="13743" builtinId="8" hidden="1"/>
    <cellStyle name="Hiperlink" xfId="13550" builtinId="8" hidden="1"/>
    <cellStyle name="Hiperlink" xfId="13747" builtinId="8" hidden="1"/>
    <cellStyle name="Hiperlink" xfId="13749" builtinId="8" hidden="1"/>
    <cellStyle name="Hiperlink" xfId="13751" builtinId="8" hidden="1"/>
    <cellStyle name="Hiperlink" xfId="13753" builtinId="8" hidden="1"/>
    <cellStyle name="Hiperlink" xfId="13755" builtinId="8" hidden="1"/>
    <cellStyle name="Hiperlink" xfId="13757" builtinId="8" hidden="1"/>
    <cellStyle name="Hiperlink" xfId="13759" builtinId="8" hidden="1"/>
    <cellStyle name="Hiperlink" xfId="13761" builtinId="8" hidden="1"/>
    <cellStyle name="Hiperlink" xfId="13763" builtinId="8" hidden="1"/>
    <cellStyle name="Hiperlink" xfId="13765" builtinId="8" hidden="1"/>
    <cellStyle name="Hiperlink" xfId="13767" builtinId="8" hidden="1"/>
    <cellStyle name="Hiperlink" xfId="13769" builtinId="8" hidden="1"/>
    <cellStyle name="Hiperlink" xfId="13771" builtinId="8" hidden="1"/>
    <cellStyle name="Hiperlink" xfId="13773" builtinId="8" hidden="1"/>
    <cellStyle name="Hiperlink" xfId="13775" builtinId="8" hidden="1"/>
    <cellStyle name="Hiperlink" xfId="13777" builtinId="8" hidden="1"/>
    <cellStyle name="Hiperlink" xfId="13779" builtinId="8" hidden="1"/>
    <cellStyle name="Hiperlink" xfId="13781" builtinId="8" hidden="1"/>
    <cellStyle name="Hiperlink" xfId="13783" builtinId="8" hidden="1"/>
    <cellStyle name="Hiperlink" xfId="13785" builtinId="8" hidden="1"/>
    <cellStyle name="Hiperlink" xfId="13787" builtinId="8" hidden="1"/>
    <cellStyle name="Hiperlink" xfId="13789" builtinId="8" hidden="1"/>
    <cellStyle name="Hiperlink" xfId="13791" builtinId="8" hidden="1"/>
    <cellStyle name="Hiperlink" xfId="13793" builtinId="8" hidden="1"/>
    <cellStyle name="Hiperlink" xfId="13795" builtinId="8" hidden="1"/>
    <cellStyle name="Hiperlink" xfId="13797" builtinId="8" hidden="1"/>
    <cellStyle name="Hiperlink" xfId="13799" builtinId="8" hidden="1"/>
    <cellStyle name="Hiperlink" xfId="13801" builtinId="8" hidden="1"/>
    <cellStyle name="Hiperlink" xfId="13803" builtinId="8" hidden="1"/>
    <cellStyle name="Hiperlink" xfId="13805" builtinId="8" hidden="1"/>
    <cellStyle name="Hiperlink" xfId="13807" builtinId="8" hidden="1"/>
    <cellStyle name="Hiperlink" xfId="13809" builtinId="8" hidden="1"/>
    <cellStyle name="Hiperlink" xfId="13811" builtinId="8" hidden="1"/>
    <cellStyle name="Hiperlink" xfId="13813" builtinId="8" hidden="1"/>
    <cellStyle name="Hiperlink" xfId="13815" builtinId="8" hidden="1"/>
    <cellStyle name="Hiperlink" xfId="13817" builtinId="8" hidden="1"/>
    <cellStyle name="Hiperlink" xfId="13819" builtinId="8" hidden="1"/>
    <cellStyle name="Hiperlink" xfId="13821" builtinId="8" hidden="1"/>
    <cellStyle name="Hiperlink" xfId="13823" builtinId="8" hidden="1"/>
    <cellStyle name="Hiperlink" xfId="13825" builtinId="8" hidden="1"/>
    <cellStyle name="Hiperlink" xfId="13827" builtinId="8" hidden="1"/>
    <cellStyle name="Hiperlink" xfId="13829" builtinId="8" hidden="1"/>
    <cellStyle name="Hiperlink" xfId="13831" builtinId="8" hidden="1"/>
    <cellStyle name="Hiperlink" xfId="13833" builtinId="8" hidden="1"/>
    <cellStyle name="Hiperlink" xfId="13835" builtinId="8" hidden="1"/>
    <cellStyle name="Hiperlink" xfId="13837" builtinId="8" hidden="1"/>
    <cellStyle name="Hiperlink" xfId="13839" builtinId="8" hidden="1"/>
    <cellStyle name="Hiperlink" xfId="13841" builtinId="8" hidden="1"/>
    <cellStyle name="Hiperlink" xfId="13648" builtinId="8" hidden="1"/>
    <cellStyle name="Hiperlink" xfId="13845" builtinId="8" hidden="1"/>
    <cellStyle name="Hiperlink" xfId="13847" builtinId="8" hidden="1"/>
    <cellStyle name="Hiperlink" xfId="13849" builtinId="8" hidden="1"/>
    <cellStyle name="Hiperlink" xfId="13851" builtinId="8" hidden="1"/>
    <cellStyle name="Hiperlink" xfId="13853" builtinId="8" hidden="1"/>
    <cellStyle name="Hiperlink" xfId="13855" builtinId="8" hidden="1"/>
    <cellStyle name="Hiperlink" xfId="13857" builtinId="8" hidden="1"/>
    <cellStyle name="Hiperlink" xfId="13859" builtinId="8" hidden="1"/>
    <cellStyle name="Hiperlink" xfId="13861" builtinId="8" hidden="1"/>
    <cellStyle name="Hiperlink" xfId="13863" builtinId="8" hidden="1"/>
    <cellStyle name="Hiperlink" xfId="13865" builtinId="8" hidden="1"/>
    <cellStyle name="Hiperlink" xfId="13867" builtinId="8" hidden="1"/>
    <cellStyle name="Hiperlink" xfId="13869" builtinId="8" hidden="1"/>
    <cellStyle name="Hiperlink" xfId="13871" builtinId="8" hidden="1"/>
    <cellStyle name="Hiperlink" xfId="13873" builtinId="8" hidden="1"/>
    <cellStyle name="Hiperlink" xfId="13875" builtinId="8" hidden="1"/>
    <cellStyle name="Hiperlink" xfId="13877" builtinId="8" hidden="1"/>
    <cellStyle name="Hiperlink" xfId="13879" builtinId="8" hidden="1"/>
    <cellStyle name="Hiperlink" xfId="13881" builtinId="8" hidden="1"/>
    <cellStyle name="Hiperlink" xfId="13883" builtinId="8" hidden="1"/>
    <cellStyle name="Hiperlink" xfId="13885" builtinId="8" hidden="1"/>
    <cellStyle name="Hiperlink" xfId="13887" builtinId="8" hidden="1"/>
    <cellStyle name="Hiperlink" xfId="13889" builtinId="8" hidden="1"/>
    <cellStyle name="Hiperlink" xfId="13891" builtinId="8" hidden="1"/>
    <cellStyle name="Hiperlink" xfId="13893" builtinId="8" hidden="1"/>
    <cellStyle name="Hiperlink" xfId="13895" builtinId="8" hidden="1"/>
    <cellStyle name="Hiperlink" xfId="13897" builtinId="8" hidden="1"/>
    <cellStyle name="Hiperlink" xfId="13899" builtinId="8" hidden="1"/>
    <cellStyle name="Hiperlink" xfId="13901" builtinId="8" hidden="1"/>
    <cellStyle name="Hiperlink" xfId="13903" builtinId="8" hidden="1"/>
    <cellStyle name="Hiperlink" xfId="13905" builtinId="8" hidden="1"/>
    <cellStyle name="Hiperlink" xfId="13907" builtinId="8" hidden="1"/>
    <cellStyle name="Hiperlink" xfId="13909" builtinId="8" hidden="1"/>
    <cellStyle name="Hiperlink" xfId="13911" builtinId="8" hidden="1"/>
    <cellStyle name="Hiperlink" xfId="13913" builtinId="8" hidden="1"/>
    <cellStyle name="Hiperlink" xfId="13915" builtinId="8" hidden="1"/>
    <cellStyle name="Hiperlink" xfId="13917" builtinId="8" hidden="1"/>
    <cellStyle name="Hiperlink" xfId="13919" builtinId="8" hidden="1"/>
    <cellStyle name="Hiperlink" xfId="13921" builtinId="8" hidden="1"/>
    <cellStyle name="Hiperlink" xfId="13923" builtinId="8" hidden="1"/>
    <cellStyle name="Hiperlink" xfId="13925" builtinId="8" hidden="1"/>
    <cellStyle name="Hiperlink" xfId="13927" builtinId="8" hidden="1"/>
    <cellStyle name="Hiperlink" xfId="13929" builtinId="8" hidden="1"/>
    <cellStyle name="Hiperlink" xfId="13931" builtinId="8" hidden="1"/>
    <cellStyle name="Hiperlink" xfId="13933" builtinId="8" hidden="1"/>
    <cellStyle name="Hiperlink" xfId="13935" builtinId="8" hidden="1"/>
    <cellStyle name="Hiperlink" xfId="13937" builtinId="8" hidden="1"/>
    <cellStyle name="Hiperlink" xfId="13939" builtinId="8" hidden="1"/>
    <cellStyle name="Hiperlink" xfId="13746" builtinId="8" hidden="1"/>
    <cellStyle name="Hiperlink" xfId="13943" builtinId="8" hidden="1"/>
    <cellStyle name="Hiperlink" xfId="13945" builtinId="8" hidden="1"/>
    <cellStyle name="Hiperlink" xfId="13947" builtinId="8" hidden="1"/>
    <cellStyle name="Hiperlink" xfId="13949" builtinId="8" hidden="1"/>
    <cellStyle name="Hiperlink" xfId="13951" builtinId="8" hidden="1"/>
    <cellStyle name="Hiperlink" xfId="13953" builtinId="8" hidden="1"/>
    <cellStyle name="Hiperlink" xfId="13955" builtinId="8" hidden="1"/>
    <cellStyle name="Hiperlink" xfId="13957" builtinId="8" hidden="1"/>
    <cellStyle name="Hiperlink" xfId="13959" builtinId="8" hidden="1"/>
    <cellStyle name="Hiperlink" xfId="13961" builtinId="8" hidden="1"/>
    <cellStyle name="Hiperlink" xfId="13963" builtinId="8" hidden="1"/>
    <cellStyle name="Hiperlink" xfId="13965" builtinId="8" hidden="1"/>
    <cellStyle name="Hiperlink" xfId="13967" builtinId="8" hidden="1"/>
    <cellStyle name="Hiperlink" xfId="13969" builtinId="8" hidden="1"/>
    <cellStyle name="Hiperlink" xfId="13971" builtinId="8" hidden="1"/>
    <cellStyle name="Hiperlink" xfId="13973" builtinId="8" hidden="1"/>
    <cellStyle name="Hiperlink" xfId="13975" builtinId="8" hidden="1"/>
    <cellStyle name="Hiperlink" xfId="13977" builtinId="8" hidden="1"/>
    <cellStyle name="Hiperlink" xfId="13979" builtinId="8" hidden="1"/>
    <cellStyle name="Hiperlink" xfId="13981" builtinId="8" hidden="1"/>
    <cellStyle name="Hiperlink" xfId="13983" builtinId="8" hidden="1"/>
    <cellStyle name="Hiperlink" xfId="13985" builtinId="8" hidden="1"/>
    <cellStyle name="Hiperlink" xfId="13987" builtinId="8" hidden="1"/>
    <cellStyle name="Hiperlink" xfId="13989" builtinId="8" hidden="1"/>
    <cellStyle name="Hiperlink" xfId="13991" builtinId="8" hidden="1"/>
    <cellStyle name="Hiperlink" xfId="13993" builtinId="8" hidden="1"/>
    <cellStyle name="Hiperlink" xfId="13995" builtinId="8" hidden="1"/>
    <cellStyle name="Hiperlink" xfId="13997" builtinId="8" hidden="1"/>
    <cellStyle name="Hiperlink" xfId="13999" builtinId="8" hidden="1"/>
    <cellStyle name="Hiperlink" xfId="14001" builtinId="8" hidden="1"/>
    <cellStyle name="Hiperlink" xfId="14003" builtinId="8" hidden="1"/>
    <cellStyle name="Hiperlink" xfId="14005" builtinId="8" hidden="1"/>
    <cellStyle name="Hiperlink" xfId="14007" builtinId="8" hidden="1"/>
    <cellStyle name="Hiperlink" xfId="14009" builtinId="8" hidden="1"/>
    <cellStyle name="Hiperlink" xfId="14011" builtinId="8" hidden="1"/>
    <cellStyle name="Hiperlink" xfId="14013" builtinId="8" hidden="1"/>
    <cellStyle name="Hiperlink" xfId="14015" builtinId="8" hidden="1"/>
    <cellStyle name="Hiperlink" xfId="14017" builtinId="8" hidden="1"/>
    <cellStyle name="Hiperlink" xfId="14019" builtinId="8" hidden="1"/>
    <cellStyle name="Hiperlink" xfId="14021" builtinId="8" hidden="1"/>
    <cellStyle name="Hiperlink" xfId="14023" builtinId="8" hidden="1"/>
    <cellStyle name="Hiperlink" xfId="14025" builtinId="8" hidden="1"/>
    <cellStyle name="Hiperlink" xfId="14027" builtinId="8" hidden="1"/>
    <cellStyle name="Hiperlink" xfId="14029" builtinId="8" hidden="1"/>
    <cellStyle name="Hiperlink" xfId="14031" builtinId="8" hidden="1"/>
    <cellStyle name="Hiperlink" xfId="14033" builtinId="8" hidden="1"/>
    <cellStyle name="Hiperlink" xfId="14035" builtinId="8" hidden="1"/>
    <cellStyle name="Hiperlink" xfId="14037" builtinId="8" hidden="1"/>
    <cellStyle name="Hiperlink" xfId="13844" builtinId="8" hidden="1"/>
    <cellStyle name="Hiperlink" xfId="14041" builtinId="8" hidden="1"/>
    <cellStyle name="Hiperlink" xfId="14043" builtinId="8" hidden="1"/>
    <cellStyle name="Hiperlink" xfId="14045" builtinId="8" hidden="1"/>
    <cellStyle name="Hiperlink" xfId="14047" builtinId="8" hidden="1"/>
    <cellStyle name="Hiperlink" xfId="14049" builtinId="8" hidden="1"/>
    <cellStyle name="Hiperlink" xfId="14051" builtinId="8" hidden="1"/>
    <cellStyle name="Hiperlink" xfId="14053" builtinId="8" hidden="1"/>
    <cellStyle name="Hiperlink" xfId="14055" builtinId="8" hidden="1"/>
    <cellStyle name="Hiperlink" xfId="14057" builtinId="8" hidden="1"/>
    <cellStyle name="Hiperlink" xfId="14059" builtinId="8" hidden="1"/>
    <cellStyle name="Hiperlink" xfId="14061" builtinId="8" hidden="1"/>
    <cellStyle name="Hiperlink" xfId="14063" builtinId="8" hidden="1"/>
    <cellStyle name="Hiperlink" xfId="14065" builtinId="8" hidden="1"/>
    <cellStyle name="Hiperlink" xfId="14067" builtinId="8" hidden="1"/>
    <cellStyle name="Hiperlink" xfId="14069" builtinId="8" hidden="1"/>
    <cellStyle name="Hiperlink" xfId="14071" builtinId="8" hidden="1"/>
    <cellStyle name="Hiperlink" xfId="14073" builtinId="8" hidden="1"/>
    <cellStyle name="Hiperlink" xfId="14075" builtinId="8" hidden="1"/>
    <cellStyle name="Hiperlink" xfId="14077" builtinId="8" hidden="1"/>
    <cellStyle name="Hiperlink" xfId="14079" builtinId="8" hidden="1"/>
    <cellStyle name="Hiperlink" xfId="14081" builtinId="8" hidden="1"/>
    <cellStyle name="Hiperlink" xfId="14083" builtinId="8" hidden="1"/>
    <cellStyle name="Hiperlink" xfId="14085" builtinId="8" hidden="1"/>
    <cellStyle name="Hiperlink" xfId="14087" builtinId="8" hidden="1"/>
    <cellStyle name="Hiperlink" xfId="14089" builtinId="8" hidden="1"/>
    <cellStyle name="Hiperlink" xfId="14091" builtinId="8" hidden="1"/>
    <cellStyle name="Hiperlink" xfId="14093" builtinId="8" hidden="1"/>
    <cellStyle name="Hiperlink" xfId="14095" builtinId="8" hidden="1"/>
    <cellStyle name="Hiperlink" xfId="14097" builtinId="8" hidden="1"/>
    <cellStyle name="Hiperlink" xfId="14099" builtinId="8" hidden="1"/>
    <cellStyle name="Hiperlink" xfId="14101" builtinId="8" hidden="1"/>
    <cellStyle name="Hiperlink" xfId="14103" builtinId="8" hidden="1"/>
    <cellStyle name="Hiperlink" xfId="14105" builtinId="8" hidden="1"/>
    <cellStyle name="Hiperlink" xfId="14107" builtinId="8" hidden="1"/>
    <cellStyle name="Hiperlink" xfId="14109" builtinId="8" hidden="1"/>
    <cellStyle name="Hiperlink" xfId="14111" builtinId="8" hidden="1"/>
    <cellStyle name="Hiperlink" xfId="14113" builtinId="8" hidden="1"/>
    <cellStyle name="Hiperlink" xfId="14115" builtinId="8" hidden="1"/>
    <cellStyle name="Hiperlink" xfId="14117" builtinId="8" hidden="1"/>
    <cellStyle name="Hiperlink" xfId="14119" builtinId="8" hidden="1"/>
    <cellStyle name="Hiperlink" xfId="14121" builtinId="8" hidden="1"/>
    <cellStyle name="Hiperlink" xfId="14123" builtinId="8" hidden="1"/>
    <cellStyle name="Hiperlink" xfId="14125" builtinId="8" hidden="1"/>
    <cellStyle name="Hiperlink" xfId="14127" builtinId="8" hidden="1"/>
    <cellStyle name="Hiperlink" xfId="14129" builtinId="8" hidden="1"/>
    <cellStyle name="Hiperlink" xfId="14131" builtinId="8" hidden="1"/>
    <cellStyle name="Hiperlink" xfId="14133" builtinId="8" hidden="1"/>
    <cellStyle name="Hiperlink" xfId="14135" builtinId="8" hidden="1"/>
    <cellStyle name="Hiperlink" xfId="13942" builtinId="8" hidden="1"/>
    <cellStyle name="Hiperlink" xfId="14139" builtinId="8" hidden="1"/>
    <cellStyle name="Hiperlink" xfId="14141" builtinId="8" hidden="1"/>
    <cellStyle name="Hiperlink" xfId="14143" builtinId="8" hidden="1"/>
    <cellStyle name="Hiperlink" xfId="14145" builtinId="8" hidden="1"/>
    <cellStyle name="Hiperlink" xfId="14147" builtinId="8" hidden="1"/>
    <cellStyle name="Hiperlink" xfId="14149" builtinId="8" hidden="1"/>
    <cellStyle name="Hiperlink" xfId="14151" builtinId="8" hidden="1"/>
    <cellStyle name="Hiperlink" xfId="14153" builtinId="8" hidden="1"/>
    <cellStyle name="Hiperlink" xfId="14155" builtinId="8" hidden="1"/>
    <cellStyle name="Hiperlink" xfId="14157" builtinId="8" hidden="1"/>
    <cellStyle name="Hiperlink" xfId="14159" builtinId="8" hidden="1"/>
    <cellStyle name="Hiperlink" xfId="14161" builtinId="8" hidden="1"/>
    <cellStyle name="Hiperlink" xfId="14163" builtinId="8" hidden="1"/>
    <cellStyle name="Hiperlink" xfId="14165" builtinId="8" hidden="1"/>
    <cellStyle name="Hiperlink" xfId="14167" builtinId="8" hidden="1"/>
    <cellStyle name="Hiperlink" xfId="14169" builtinId="8" hidden="1"/>
    <cellStyle name="Hiperlink" xfId="14171" builtinId="8" hidden="1"/>
    <cellStyle name="Hiperlink" xfId="14173" builtinId="8" hidden="1"/>
    <cellStyle name="Hiperlink" xfId="14175" builtinId="8" hidden="1"/>
    <cellStyle name="Hiperlink" xfId="14177" builtinId="8" hidden="1"/>
    <cellStyle name="Hiperlink" xfId="14179" builtinId="8" hidden="1"/>
    <cellStyle name="Hiperlink" xfId="14181" builtinId="8" hidden="1"/>
    <cellStyle name="Hiperlink" xfId="14183" builtinId="8" hidden="1"/>
    <cellStyle name="Hiperlink" xfId="14185" builtinId="8" hidden="1"/>
    <cellStyle name="Hiperlink" xfId="14187" builtinId="8" hidden="1"/>
    <cellStyle name="Hiperlink" xfId="14189" builtinId="8" hidden="1"/>
    <cellStyle name="Hiperlink" xfId="14191" builtinId="8" hidden="1"/>
    <cellStyle name="Hiperlink" xfId="14193" builtinId="8" hidden="1"/>
    <cellStyle name="Hiperlink" xfId="14195" builtinId="8" hidden="1"/>
    <cellStyle name="Hiperlink" xfId="14197" builtinId="8" hidden="1"/>
    <cellStyle name="Hiperlink" xfId="14199" builtinId="8" hidden="1"/>
    <cellStyle name="Hiperlink" xfId="14201" builtinId="8" hidden="1"/>
    <cellStyle name="Hiperlink" xfId="14203" builtinId="8" hidden="1"/>
    <cellStyle name="Hiperlink" xfId="14205" builtinId="8" hidden="1"/>
    <cellStyle name="Hiperlink" xfId="14207" builtinId="8" hidden="1"/>
    <cellStyle name="Hiperlink" xfId="14209" builtinId="8" hidden="1"/>
    <cellStyle name="Hiperlink" xfId="14211" builtinId="8" hidden="1"/>
    <cellStyle name="Hiperlink" xfId="14213" builtinId="8" hidden="1"/>
    <cellStyle name="Hiperlink" xfId="14215" builtinId="8" hidden="1"/>
    <cellStyle name="Hiperlink" xfId="14217" builtinId="8" hidden="1"/>
    <cellStyle name="Hiperlink" xfId="14219" builtinId="8" hidden="1"/>
    <cellStyle name="Hiperlink" xfId="14221" builtinId="8" hidden="1"/>
    <cellStyle name="Hiperlink" xfId="14223" builtinId="8" hidden="1"/>
    <cellStyle name="Hiperlink" xfId="14225" builtinId="8" hidden="1"/>
    <cellStyle name="Hiperlink" xfId="14227" builtinId="8" hidden="1"/>
    <cellStyle name="Hiperlink" xfId="14229" builtinId="8" hidden="1"/>
    <cellStyle name="Hiperlink" xfId="14231" builtinId="8" hidden="1"/>
    <cellStyle name="Hiperlink" xfId="14233" builtinId="8" hidden="1"/>
    <cellStyle name="Hiperlink" xfId="14040" builtinId="8" hidden="1"/>
    <cellStyle name="Hiperlink" xfId="14237" builtinId="8" hidden="1"/>
    <cellStyle name="Hiperlink" xfId="14239" builtinId="8" hidden="1"/>
    <cellStyle name="Hiperlink" xfId="14241" builtinId="8" hidden="1"/>
    <cellStyle name="Hiperlink" xfId="14243" builtinId="8" hidden="1"/>
    <cellStyle name="Hiperlink" xfId="14245" builtinId="8" hidden="1"/>
    <cellStyle name="Hiperlink" xfId="14247" builtinId="8" hidden="1"/>
    <cellStyle name="Hiperlink" xfId="14249" builtinId="8" hidden="1"/>
    <cellStyle name="Hiperlink" xfId="14251" builtinId="8" hidden="1"/>
    <cellStyle name="Hiperlink" xfId="14253" builtinId="8" hidden="1"/>
    <cellStyle name="Hiperlink" xfId="14255" builtinId="8" hidden="1"/>
    <cellStyle name="Hiperlink" xfId="14257" builtinId="8" hidden="1"/>
    <cellStyle name="Hiperlink" xfId="14259" builtinId="8" hidden="1"/>
    <cellStyle name="Hiperlink" xfId="14261" builtinId="8" hidden="1"/>
    <cellStyle name="Hiperlink" xfId="14263" builtinId="8" hidden="1"/>
    <cellStyle name="Hiperlink" xfId="14265" builtinId="8" hidden="1"/>
    <cellStyle name="Hiperlink" xfId="14267" builtinId="8" hidden="1"/>
    <cellStyle name="Hiperlink" xfId="14269" builtinId="8" hidden="1"/>
    <cellStyle name="Hiperlink" xfId="14271" builtinId="8" hidden="1"/>
    <cellStyle name="Hiperlink" xfId="14273" builtinId="8" hidden="1"/>
    <cellStyle name="Hiperlink" xfId="14275" builtinId="8" hidden="1"/>
    <cellStyle name="Hiperlink" xfId="14277" builtinId="8" hidden="1"/>
    <cellStyle name="Hiperlink" xfId="14279" builtinId="8" hidden="1"/>
    <cellStyle name="Hiperlink" xfId="14281" builtinId="8" hidden="1"/>
    <cellStyle name="Hiperlink" xfId="14283" builtinId="8" hidden="1"/>
    <cellStyle name="Hiperlink" xfId="14285" builtinId="8" hidden="1"/>
    <cellStyle name="Hiperlink" xfId="14287" builtinId="8" hidden="1"/>
    <cellStyle name="Hiperlink" xfId="14289" builtinId="8" hidden="1"/>
    <cellStyle name="Hiperlink" xfId="14291" builtinId="8" hidden="1"/>
    <cellStyle name="Hiperlink" xfId="14293" builtinId="8" hidden="1"/>
    <cellStyle name="Hiperlink" xfId="14295" builtinId="8" hidden="1"/>
    <cellStyle name="Hiperlink" xfId="14297" builtinId="8" hidden="1"/>
    <cellStyle name="Hiperlink" xfId="14299" builtinId="8" hidden="1"/>
    <cellStyle name="Hiperlink" xfId="14301" builtinId="8" hidden="1"/>
    <cellStyle name="Hiperlink" xfId="14303" builtinId="8" hidden="1"/>
    <cellStyle name="Hiperlink" xfId="14305" builtinId="8" hidden="1"/>
    <cellStyle name="Hiperlink" xfId="14307" builtinId="8" hidden="1"/>
    <cellStyle name="Hiperlink" xfId="14309" builtinId="8" hidden="1"/>
    <cellStyle name="Hiperlink" xfId="14311" builtinId="8" hidden="1"/>
    <cellStyle name="Hiperlink" xfId="14313" builtinId="8" hidden="1"/>
    <cellStyle name="Hiperlink" xfId="14315" builtinId="8" hidden="1"/>
    <cellStyle name="Hiperlink" xfId="14317" builtinId="8" hidden="1"/>
    <cellStyle name="Hiperlink" xfId="14319" builtinId="8" hidden="1"/>
    <cellStyle name="Hiperlink" xfId="14321" builtinId="8" hidden="1"/>
    <cellStyle name="Hiperlink" xfId="14323" builtinId="8" hidden="1"/>
    <cellStyle name="Hiperlink" xfId="14325" builtinId="8" hidden="1"/>
    <cellStyle name="Hiperlink" xfId="14327" builtinId="8" hidden="1"/>
    <cellStyle name="Hiperlink" xfId="14329" builtinId="8" hidden="1"/>
    <cellStyle name="Hiperlink" xfId="14331" builtinId="8" hidden="1"/>
    <cellStyle name="Hiperlink" xfId="14138" builtinId="8" hidden="1"/>
    <cellStyle name="Hiperlink" xfId="14335" builtinId="8" hidden="1"/>
    <cellStyle name="Hiperlink" xfId="14337" builtinId="8" hidden="1"/>
    <cellStyle name="Hiperlink" xfId="14339" builtinId="8" hidden="1"/>
    <cellStyle name="Hiperlink" xfId="14341" builtinId="8" hidden="1"/>
    <cellStyle name="Hiperlink" xfId="14343" builtinId="8" hidden="1"/>
    <cellStyle name="Hiperlink" xfId="14345" builtinId="8" hidden="1"/>
    <cellStyle name="Hiperlink" xfId="14347" builtinId="8" hidden="1"/>
    <cellStyle name="Hiperlink" xfId="14349" builtinId="8" hidden="1"/>
    <cellStyle name="Hiperlink" xfId="14351" builtinId="8" hidden="1"/>
    <cellStyle name="Hiperlink" xfId="14353" builtinId="8" hidden="1"/>
    <cellStyle name="Hiperlink" xfId="14355" builtinId="8" hidden="1"/>
    <cellStyle name="Hiperlink" xfId="14357" builtinId="8" hidden="1"/>
    <cellStyle name="Hiperlink" xfId="14359" builtinId="8" hidden="1"/>
    <cellStyle name="Hiperlink" xfId="14361" builtinId="8" hidden="1"/>
    <cellStyle name="Hiperlink" xfId="14363" builtinId="8" hidden="1"/>
    <cellStyle name="Hiperlink" xfId="14365" builtinId="8" hidden="1"/>
    <cellStyle name="Hiperlink" xfId="14367" builtinId="8" hidden="1"/>
    <cellStyle name="Hiperlink" xfId="14369" builtinId="8" hidden="1"/>
    <cellStyle name="Hiperlink" xfId="14371" builtinId="8" hidden="1"/>
    <cellStyle name="Hiperlink" xfId="14373" builtinId="8" hidden="1"/>
    <cellStyle name="Hiperlink" xfId="14375" builtinId="8" hidden="1"/>
    <cellStyle name="Hiperlink" xfId="14377" builtinId="8" hidden="1"/>
    <cellStyle name="Hiperlink" xfId="14379" builtinId="8" hidden="1"/>
    <cellStyle name="Hiperlink" xfId="14381" builtinId="8" hidden="1"/>
    <cellStyle name="Hiperlink" xfId="14383" builtinId="8" hidden="1"/>
    <cellStyle name="Hiperlink" xfId="14385" builtinId="8" hidden="1"/>
    <cellStyle name="Hiperlink" xfId="14387" builtinId="8" hidden="1"/>
    <cellStyle name="Hiperlink" xfId="14389" builtinId="8" hidden="1"/>
    <cellStyle name="Hiperlink" xfId="14391" builtinId="8" hidden="1"/>
    <cellStyle name="Hiperlink" xfId="14393" builtinId="8" hidden="1"/>
    <cellStyle name="Hiperlink" xfId="14395" builtinId="8" hidden="1"/>
    <cellStyle name="Hiperlink" xfId="14397" builtinId="8" hidden="1"/>
    <cellStyle name="Hiperlink" xfId="14399" builtinId="8" hidden="1"/>
    <cellStyle name="Hiperlink" xfId="14401" builtinId="8" hidden="1"/>
    <cellStyle name="Hiperlink" xfId="14403" builtinId="8" hidden="1"/>
    <cellStyle name="Hiperlink" xfId="14405" builtinId="8" hidden="1"/>
    <cellStyle name="Hiperlink" xfId="14407" builtinId="8" hidden="1"/>
    <cellStyle name="Hiperlink" xfId="14409" builtinId="8" hidden="1"/>
    <cellStyle name="Hiperlink" xfId="14411" builtinId="8" hidden="1"/>
    <cellStyle name="Hiperlink" xfId="14413" builtinId="8" hidden="1"/>
    <cellStyle name="Hiperlink" xfId="14415" builtinId="8" hidden="1"/>
    <cellStyle name="Hiperlink" xfId="14417" builtinId="8" hidden="1"/>
    <cellStyle name="Hiperlink" xfId="14419" builtinId="8" hidden="1"/>
    <cellStyle name="Hiperlink" xfId="14421" builtinId="8" hidden="1"/>
    <cellStyle name="Hiperlink" xfId="14423" builtinId="8" hidden="1"/>
    <cellStyle name="Hiperlink" xfId="14425" builtinId="8" hidden="1"/>
    <cellStyle name="Hiperlink" xfId="14427" builtinId="8" hidden="1"/>
    <cellStyle name="Hiperlink" xfId="14429" builtinId="8" hidden="1"/>
    <cellStyle name="Hiperlink" xfId="14236" builtinId="8" hidden="1"/>
    <cellStyle name="Hiperlink" xfId="14433" builtinId="8" hidden="1"/>
    <cellStyle name="Hiperlink" xfId="14435" builtinId="8" hidden="1"/>
    <cellStyle name="Hiperlink" xfId="14437" builtinId="8" hidden="1"/>
    <cellStyle name="Hiperlink" xfId="14439" builtinId="8" hidden="1"/>
    <cellStyle name="Hiperlink" xfId="14441" builtinId="8" hidden="1"/>
    <cellStyle name="Hiperlink" xfId="14443" builtinId="8" hidden="1"/>
    <cellStyle name="Hiperlink" xfId="14445" builtinId="8" hidden="1"/>
    <cellStyle name="Hiperlink" xfId="14447" builtinId="8" hidden="1"/>
    <cellStyle name="Hiperlink" xfId="14449" builtinId="8" hidden="1"/>
    <cellStyle name="Hiperlink" xfId="14451" builtinId="8" hidden="1"/>
    <cellStyle name="Hiperlink" xfId="14453" builtinId="8" hidden="1"/>
    <cellStyle name="Hiperlink" xfId="14455" builtinId="8" hidden="1"/>
    <cellStyle name="Hiperlink" xfId="14457" builtinId="8" hidden="1"/>
    <cellStyle name="Hiperlink" xfId="14459" builtinId="8" hidden="1"/>
    <cellStyle name="Hiperlink" xfId="14461" builtinId="8" hidden="1"/>
    <cellStyle name="Hiperlink" xfId="14463" builtinId="8" hidden="1"/>
    <cellStyle name="Hiperlink" xfId="14465" builtinId="8" hidden="1"/>
    <cellStyle name="Hiperlink" xfId="14467" builtinId="8" hidden="1"/>
    <cellStyle name="Hiperlink" xfId="14469" builtinId="8" hidden="1"/>
    <cellStyle name="Hiperlink" xfId="14471" builtinId="8" hidden="1"/>
    <cellStyle name="Hiperlink" xfId="14473" builtinId="8" hidden="1"/>
    <cellStyle name="Hiperlink" xfId="14475" builtinId="8" hidden="1"/>
    <cellStyle name="Hiperlink" xfId="14477" builtinId="8" hidden="1"/>
    <cellStyle name="Hiperlink" xfId="14479" builtinId="8" hidden="1"/>
    <cellStyle name="Hiperlink" xfId="14481" builtinId="8" hidden="1"/>
    <cellStyle name="Hiperlink" xfId="14483" builtinId="8" hidden="1"/>
    <cellStyle name="Hiperlink" xfId="14485" builtinId="8" hidden="1"/>
    <cellStyle name="Hiperlink" xfId="14487" builtinId="8" hidden="1"/>
    <cellStyle name="Hiperlink" xfId="14489" builtinId="8" hidden="1"/>
    <cellStyle name="Hiperlink" xfId="14491" builtinId="8" hidden="1"/>
    <cellStyle name="Hiperlink" xfId="14493" builtinId="8" hidden="1"/>
    <cellStyle name="Hiperlink" xfId="14495" builtinId="8" hidden="1"/>
    <cellStyle name="Hiperlink" xfId="14497" builtinId="8" hidden="1"/>
    <cellStyle name="Hiperlink" xfId="14499" builtinId="8" hidden="1"/>
    <cellStyle name="Hiperlink" xfId="14501" builtinId="8" hidden="1"/>
    <cellStyle name="Hiperlink" xfId="14503" builtinId="8" hidden="1"/>
    <cellStyle name="Hiperlink" xfId="14505" builtinId="8" hidden="1"/>
    <cellStyle name="Hiperlink" xfId="14507" builtinId="8" hidden="1"/>
    <cellStyle name="Hiperlink" xfId="14509" builtinId="8" hidden="1"/>
    <cellStyle name="Hiperlink" xfId="14511" builtinId="8" hidden="1"/>
    <cellStyle name="Hiperlink" xfId="14513" builtinId="8" hidden="1"/>
    <cellStyle name="Hiperlink" xfId="14515" builtinId="8" hidden="1"/>
    <cellStyle name="Hiperlink" xfId="14517" builtinId="8" hidden="1"/>
    <cellStyle name="Hiperlink" xfId="14519" builtinId="8" hidden="1"/>
    <cellStyle name="Hiperlink" xfId="14521" builtinId="8" hidden="1"/>
    <cellStyle name="Hiperlink" xfId="14523" builtinId="8" hidden="1"/>
    <cellStyle name="Hiperlink" xfId="14525" builtinId="8" hidden="1"/>
    <cellStyle name="Hiperlink" xfId="14527" builtinId="8" hidden="1"/>
    <cellStyle name="Hiperlink" xfId="14334" builtinId="8" hidden="1"/>
    <cellStyle name="Hiperlink" xfId="14531" builtinId="8" hidden="1"/>
    <cellStyle name="Hiperlink" xfId="14533" builtinId="8" hidden="1"/>
    <cellStyle name="Hiperlink" xfId="14535" builtinId="8" hidden="1"/>
    <cellStyle name="Hiperlink" xfId="14537" builtinId="8" hidden="1"/>
    <cellStyle name="Hiperlink" xfId="14539" builtinId="8" hidden="1"/>
    <cellStyle name="Hiperlink" xfId="14541" builtinId="8" hidden="1"/>
    <cellStyle name="Hiperlink" xfId="14543" builtinId="8" hidden="1"/>
    <cellStyle name="Hiperlink" xfId="14545" builtinId="8" hidden="1"/>
    <cellStyle name="Hiperlink" xfId="14547" builtinId="8" hidden="1"/>
    <cellStyle name="Hiperlink" xfId="14549" builtinId="8" hidden="1"/>
    <cellStyle name="Hiperlink" xfId="14551" builtinId="8" hidden="1"/>
    <cellStyle name="Hiperlink" xfId="14553" builtinId="8" hidden="1"/>
    <cellStyle name="Hiperlink" xfId="14555" builtinId="8" hidden="1"/>
    <cellStyle name="Hiperlink" xfId="14557" builtinId="8" hidden="1"/>
    <cellStyle name="Hiperlink" xfId="14559" builtinId="8" hidden="1"/>
    <cellStyle name="Hiperlink" xfId="14561" builtinId="8" hidden="1"/>
    <cellStyle name="Hiperlink" xfId="14563" builtinId="8" hidden="1"/>
    <cellStyle name="Hiperlink" xfId="14565" builtinId="8" hidden="1"/>
    <cellStyle name="Hiperlink" xfId="14567" builtinId="8" hidden="1"/>
    <cellStyle name="Hiperlink" xfId="14569" builtinId="8" hidden="1"/>
    <cellStyle name="Hiperlink" xfId="14571" builtinId="8" hidden="1"/>
    <cellStyle name="Hiperlink" xfId="14573" builtinId="8" hidden="1"/>
    <cellStyle name="Hiperlink" xfId="14575" builtinId="8" hidden="1"/>
    <cellStyle name="Hiperlink" xfId="14577" builtinId="8" hidden="1"/>
    <cellStyle name="Hiperlink" xfId="14579" builtinId="8" hidden="1"/>
    <cellStyle name="Hiperlink" xfId="14581" builtinId="8" hidden="1"/>
    <cellStyle name="Hiperlink" xfId="14583" builtinId="8" hidden="1"/>
    <cellStyle name="Hiperlink" xfId="14585" builtinId="8" hidden="1"/>
    <cellStyle name="Hiperlink" xfId="14587" builtinId="8" hidden="1"/>
    <cellStyle name="Hiperlink" xfId="14589" builtinId="8" hidden="1"/>
    <cellStyle name="Hiperlink" xfId="14591" builtinId="8" hidden="1"/>
    <cellStyle name="Hiperlink" xfId="14593" builtinId="8" hidden="1"/>
    <cellStyle name="Hiperlink" xfId="14595" builtinId="8" hidden="1"/>
    <cellStyle name="Hiperlink" xfId="14597" builtinId="8" hidden="1"/>
    <cellStyle name="Hiperlink" xfId="14599" builtinId="8" hidden="1"/>
    <cellStyle name="Hiperlink" xfId="14601" builtinId="8" hidden="1"/>
    <cellStyle name="Hiperlink" xfId="14603" builtinId="8" hidden="1"/>
    <cellStyle name="Hiperlink" xfId="14605" builtinId="8" hidden="1"/>
    <cellStyle name="Hiperlink" xfId="14607" builtinId="8" hidden="1"/>
    <cellStyle name="Hiperlink" xfId="14609" builtinId="8" hidden="1"/>
    <cellStyle name="Hiperlink" xfId="14611" builtinId="8" hidden="1"/>
    <cellStyle name="Hiperlink" xfId="14613" builtinId="8" hidden="1"/>
    <cellStyle name="Hiperlink" xfId="14615" builtinId="8" hidden="1"/>
    <cellStyle name="Hiperlink" xfId="14617" builtinId="8" hidden="1"/>
    <cellStyle name="Hiperlink" xfId="14619" builtinId="8" hidden="1"/>
    <cellStyle name="Hiperlink" xfId="14621" builtinId="8" hidden="1"/>
    <cellStyle name="Hiperlink" xfId="14623" builtinId="8" hidden="1"/>
    <cellStyle name="Hiperlink" xfId="14625" builtinId="8" hidden="1"/>
    <cellStyle name="Hiperlink" xfId="14432" builtinId="8" hidden="1"/>
    <cellStyle name="Hiperlink" xfId="14629" builtinId="8" hidden="1"/>
    <cellStyle name="Hiperlink" xfId="14631" builtinId="8" hidden="1"/>
    <cellStyle name="Hiperlink" xfId="14633" builtinId="8" hidden="1"/>
    <cellStyle name="Hiperlink" xfId="14635" builtinId="8" hidden="1"/>
    <cellStyle name="Hiperlink" xfId="14637" builtinId="8" hidden="1"/>
    <cellStyle name="Hiperlink" xfId="14639" builtinId="8" hidden="1"/>
    <cellStyle name="Hiperlink" xfId="14641" builtinId="8" hidden="1"/>
    <cellStyle name="Hiperlink" xfId="14643" builtinId="8" hidden="1"/>
    <cellStyle name="Hiperlink" xfId="14645" builtinId="8" hidden="1"/>
    <cellStyle name="Hiperlink" xfId="14647" builtinId="8" hidden="1"/>
    <cellStyle name="Hiperlink" xfId="14649" builtinId="8" hidden="1"/>
    <cellStyle name="Hiperlink" xfId="14651" builtinId="8" hidden="1"/>
    <cellStyle name="Hiperlink" xfId="14653" builtinId="8" hidden="1"/>
    <cellStyle name="Hiperlink" xfId="14655" builtinId="8" hidden="1"/>
    <cellStyle name="Hiperlink" xfId="14657" builtinId="8" hidden="1"/>
    <cellStyle name="Hiperlink" xfId="14659" builtinId="8" hidden="1"/>
    <cellStyle name="Hiperlink" xfId="14661" builtinId="8" hidden="1"/>
    <cellStyle name="Hiperlink" xfId="14663" builtinId="8" hidden="1"/>
    <cellStyle name="Hiperlink" xfId="14665" builtinId="8" hidden="1"/>
    <cellStyle name="Hiperlink" xfId="14667" builtinId="8" hidden="1"/>
    <cellStyle name="Hiperlink" xfId="14669" builtinId="8" hidden="1"/>
    <cellStyle name="Hiperlink" xfId="14671" builtinId="8" hidden="1"/>
    <cellStyle name="Hiperlink" xfId="14673" builtinId="8" hidden="1"/>
    <cellStyle name="Hiperlink" xfId="14675" builtinId="8" hidden="1"/>
    <cellStyle name="Hiperlink" xfId="14677" builtinId="8" hidden="1"/>
    <cellStyle name="Hiperlink" xfId="14679" builtinId="8" hidden="1"/>
    <cellStyle name="Hiperlink" xfId="14681" builtinId="8" hidden="1"/>
    <cellStyle name="Hiperlink" xfId="14683" builtinId="8" hidden="1"/>
    <cellStyle name="Hiperlink" xfId="14685" builtinId="8" hidden="1"/>
    <cellStyle name="Hiperlink" xfId="14687" builtinId="8" hidden="1"/>
    <cellStyle name="Hiperlink" xfId="14689" builtinId="8" hidden="1"/>
    <cellStyle name="Hiperlink" xfId="14691" builtinId="8" hidden="1"/>
    <cellStyle name="Hiperlink" xfId="14693" builtinId="8" hidden="1"/>
    <cellStyle name="Hiperlink" xfId="14695" builtinId="8" hidden="1"/>
    <cellStyle name="Hiperlink" xfId="14697" builtinId="8" hidden="1"/>
    <cellStyle name="Hiperlink" xfId="14699" builtinId="8" hidden="1"/>
    <cellStyle name="Hiperlink" xfId="14701" builtinId="8" hidden="1"/>
    <cellStyle name="Hiperlink" xfId="14703" builtinId="8" hidden="1"/>
    <cellStyle name="Hiperlink" xfId="14705" builtinId="8" hidden="1"/>
    <cellStyle name="Hiperlink" xfId="14707" builtinId="8" hidden="1"/>
    <cellStyle name="Hiperlink" xfId="14709" builtinId="8" hidden="1"/>
    <cellStyle name="Hiperlink" xfId="14711" builtinId="8" hidden="1"/>
    <cellStyle name="Hiperlink" xfId="14713" builtinId="8" hidden="1"/>
    <cellStyle name="Hiperlink" xfId="14715" builtinId="8" hidden="1"/>
    <cellStyle name="Hiperlink" xfId="14717" builtinId="8" hidden="1"/>
    <cellStyle name="Hiperlink" xfId="14719" builtinId="8" hidden="1"/>
    <cellStyle name="Hiperlink" xfId="14721" builtinId="8" hidden="1"/>
    <cellStyle name="Hiperlink" xfId="14723" builtinId="8" hidden="1"/>
    <cellStyle name="Hiperlink" xfId="14530" builtinId="8" hidden="1"/>
    <cellStyle name="Hiperlink" xfId="14727" builtinId="8" hidden="1"/>
    <cellStyle name="Hiperlink" xfId="14729" builtinId="8" hidden="1"/>
    <cellStyle name="Hiperlink" xfId="14731" builtinId="8" hidden="1"/>
    <cellStyle name="Hiperlink" xfId="14733" builtinId="8" hidden="1"/>
    <cellStyle name="Hiperlink" xfId="14735" builtinId="8" hidden="1"/>
    <cellStyle name="Hiperlink" xfId="14737" builtinId="8" hidden="1"/>
    <cellStyle name="Hiperlink" xfId="14739" builtinId="8" hidden="1"/>
    <cellStyle name="Hiperlink" xfId="14741" builtinId="8" hidden="1"/>
    <cellStyle name="Hiperlink" xfId="14743" builtinId="8" hidden="1"/>
    <cellStyle name="Hiperlink" xfId="14745" builtinId="8" hidden="1"/>
    <cellStyle name="Hiperlink" xfId="14747" builtinId="8" hidden="1"/>
    <cellStyle name="Hiperlink" xfId="14749" builtinId="8" hidden="1"/>
    <cellStyle name="Hiperlink" xfId="14751" builtinId="8" hidden="1"/>
    <cellStyle name="Hiperlink" xfId="14753" builtinId="8" hidden="1"/>
    <cellStyle name="Hiperlink" xfId="14755" builtinId="8" hidden="1"/>
    <cellStyle name="Hiperlink" xfId="14757" builtinId="8" hidden="1"/>
    <cellStyle name="Hiperlink" xfId="14759" builtinId="8" hidden="1"/>
    <cellStyle name="Hiperlink" xfId="14761" builtinId="8" hidden="1"/>
    <cellStyle name="Hiperlink" xfId="14763" builtinId="8" hidden="1"/>
    <cellStyle name="Hiperlink" xfId="14765" builtinId="8" hidden="1"/>
    <cellStyle name="Hiperlink" xfId="14767" builtinId="8" hidden="1"/>
    <cellStyle name="Hiperlink" xfId="14769" builtinId="8" hidden="1"/>
    <cellStyle name="Hiperlink" xfId="14771" builtinId="8" hidden="1"/>
    <cellStyle name="Hiperlink" xfId="14773" builtinId="8" hidden="1"/>
    <cellStyle name="Hiperlink" xfId="14775" builtinId="8" hidden="1"/>
    <cellStyle name="Hiperlink" xfId="14777" builtinId="8" hidden="1"/>
    <cellStyle name="Hiperlink" xfId="14779" builtinId="8" hidden="1"/>
    <cellStyle name="Hiperlink" xfId="14781" builtinId="8" hidden="1"/>
    <cellStyle name="Hiperlink" xfId="14783" builtinId="8" hidden="1"/>
    <cellStyle name="Hiperlink" xfId="14785" builtinId="8" hidden="1"/>
    <cellStyle name="Hiperlink" xfId="14787" builtinId="8" hidden="1"/>
    <cellStyle name="Hiperlink" xfId="14789" builtinId="8" hidden="1"/>
    <cellStyle name="Hiperlink" xfId="14791" builtinId="8" hidden="1"/>
    <cellStyle name="Hiperlink" xfId="14793" builtinId="8" hidden="1"/>
    <cellStyle name="Hiperlink" xfId="14795" builtinId="8" hidden="1"/>
    <cellStyle name="Hiperlink" xfId="14797" builtinId="8" hidden="1"/>
    <cellStyle name="Hiperlink" xfId="14799" builtinId="8" hidden="1"/>
    <cellStyle name="Hiperlink" xfId="14801" builtinId="8" hidden="1"/>
    <cellStyle name="Hiperlink" xfId="14803" builtinId="8" hidden="1"/>
    <cellStyle name="Hiperlink" xfId="14805" builtinId="8" hidden="1"/>
    <cellStyle name="Hiperlink" xfId="14807" builtinId="8" hidden="1"/>
    <cellStyle name="Hiperlink" xfId="14809" builtinId="8" hidden="1"/>
    <cellStyle name="Hiperlink" xfId="14811" builtinId="8" hidden="1"/>
    <cellStyle name="Hiperlink" xfId="14813" builtinId="8" hidden="1"/>
    <cellStyle name="Hiperlink" xfId="14815" builtinId="8" hidden="1"/>
    <cellStyle name="Hiperlink" xfId="14817" builtinId="8" hidden="1"/>
    <cellStyle name="Hiperlink" xfId="14819" builtinId="8" hidden="1"/>
    <cellStyle name="Hiperlink" xfId="14821" builtinId="8" hidden="1"/>
    <cellStyle name="Hiperlink" xfId="14628" builtinId="8" hidden="1"/>
    <cellStyle name="Hiperlink" xfId="14825" builtinId="8" hidden="1"/>
    <cellStyle name="Hiperlink" xfId="14827" builtinId="8" hidden="1"/>
    <cellStyle name="Hiperlink" xfId="14829" builtinId="8" hidden="1"/>
    <cellStyle name="Hiperlink" xfId="14831" builtinId="8" hidden="1"/>
    <cellStyle name="Hiperlink" xfId="14833" builtinId="8" hidden="1"/>
    <cellStyle name="Hiperlink" xfId="14835" builtinId="8" hidden="1"/>
    <cellStyle name="Hiperlink" xfId="14837" builtinId="8" hidden="1"/>
    <cellStyle name="Hiperlink" xfId="14839" builtinId="8" hidden="1"/>
    <cellStyle name="Hiperlink" xfId="14841" builtinId="8" hidden="1"/>
    <cellStyle name="Hiperlink" xfId="14843" builtinId="8" hidden="1"/>
    <cellStyle name="Hiperlink" xfId="14845" builtinId="8" hidden="1"/>
    <cellStyle name="Hiperlink" xfId="14847" builtinId="8" hidden="1"/>
    <cellStyle name="Hiperlink" xfId="14849" builtinId="8" hidden="1"/>
    <cellStyle name="Hiperlink" xfId="14851" builtinId="8" hidden="1"/>
    <cellStyle name="Hiperlink" xfId="14853" builtinId="8" hidden="1"/>
    <cellStyle name="Hiperlink" xfId="14855" builtinId="8" hidden="1"/>
    <cellStyle name="Hiperlink" xfId="14857" builtinId="8" hidden="1"/>
    <cellStyle name="Hiperlink" xfId="14859" builtinId="8" hidden="1"/>
    <cellStyle name="Hiperlink" xfId="14861" builtinId="8" hidden="1"/>
    <cellStyle name="Hiperlink" xfId="14863" builtinId="8" hidden="1"/>
    <cellStyle name="Hiperlink" xfId="14865" builtinId="8" hidden="1"/>
    <cellStyle name="Hiperlink" xfId="14867" builtinId="8" hidden="1"/>
    <cellStyle name="Hiperlink" xfId="14869" builtinId="8" hidden="1"/>
    <cellStyle name="Hiperlink" xfId="14871" builtinId="8" hidden="1"/>
    <cellStyle name="Hiperlink" xfId="14873" builtinId="8" hidden="1"/>
    <cellStyle name="Hiperlink" xfId="14875" builtinId="8" hidden="1"/>
    <cellStyle name="Hiperlink" xfId="14877" builtinId="8" hidden="1"/>
    <cellStyle name="Hiperlink" xfId="14879" builtinId="8" hidden="1"/>
    <cellStyle name="Hiperlink" xfId="14881" builtinId="8" hidden="1"/>
    <cellStyle name="Hiperlink" xfId="14883" builtinId="8" hidden="1"/>
    <cellStyle name="Hiperlink" xfId="14885" builtinId="8" hidden="1"/>
    <cellStyle name="Hiperlink" xfId="14887" builtinId="8" hidden="1"/>
    <cellStyle name="Hiperlink" xfId="14889" builtinId="8" hidden="1"/>
    <cellStyle name="Hiperlink" xfId="14891" builtinId="8" hidden="1"/>
    <cellStyle name="Hiperlink" xfId="14893" builtinId="8" hidden="1"/>
    <cellStyle name="Hiperlink" xfId="14895" builtinId="8" hidden="1"/>
    <cellStyle name="Hiperlink" xfId="14897" builtinId="8" hidden="1"/>
    <cellStyle name="Hiperlink" xfId="14899" builtinId="8" hidden="1"/>
    <cellStyle name="Hiperlink" xfId="14901" builtinId="8" hidden="1"/>
    <cellStyle name="Hiperlink" xfId="14903" builtinId="8" hidden="1"/>
    <cellStyle name="Hiperlink" xfId="14905" builtinId="8" hidden="1"/>
    <cellStyle name="Hiperlink" xfId="14907" builtinId="8" hidden="1"/>
    <cellStyle name="Hiperlink" xfId="14909" builtinId="8" hidden="1"/>
    <cellStyle name="Hiperlink" xfId="14911" builtinId="8" hidden="1"/>
    <cellStyle name="Hiperlink" xfId="14913" builtinId="8" hidden="1"/>
    <cellStyle name="Hiperlink" xfId="14915" builtinId="8" hidden="1"/>
    <cellStyle name="Hiperlink" xfId="14917" builtinId="8" hidden="1"/>
    <cellStyle name="Hiperlink" xfId="14919" builtinId="8" hidden="1"/>
    <cellStyle name="Hiperlink" xfId="14726" builtinId="8" hidden="1"/>
    <cellStyle name="Hiperlink" xfId="14923" builtinId="8" hidden="1"/>
    <cellStyle name="Hiperlink" xfId="14925" builtinId="8" hidden="1"/>
    <cellStyle name="Hiperlink" xfId="14927" builtinId="8" hidden="1"/>
    <cellStyle name="Hiperlink" xfId="14929" builtinId="8" hidden="1"/>
    <cellStyle name="Hiperlink" xfId="14931" builtinId="8" hidden="1"/>
    <cellStyle name="Hiperlink" xfId="14933" builtinId="8" hidden="1"/>
    <cellStyle name="Hiperlink" xfId="14935" builtinId="8" hidden="1"/>
    <cellStyle name="Hiperlink" xfId="14937" builtinId="8" hidden="1"/>
    <cellStyle name="Hiperlink" xfId="14939" builtinId="8" hidden="1"/>
    <cellStyle name="Hiperlink" xfId="14941" builtinId="8" hidden="1"/>
    <cellStyle name="Hiperlink" xfId="14943" builtinId="8" hidden="1"/>
    <cellStyle name="Hiperlink" xfId="14945" builtinId="8" hidden="1"/>
    <cellStyle name="Hiperlink" xfId="14947" builtinId="8" hidden="1"/>
    <cellStyle name="Hiperlink" xfId="14949" builtinId="8" hidden="1"/>
    <cellStyle name="Hiperlink" xfId="14951" builtinId="8" hidden="1"/>
    <cellStyle name="Hiperlink" xfId="14953" builtinId="8" hidden="1"/>
    <cellStyle name="Hiperlink" xfId="14955" builtinId="8" hidden="1"/>
    <cellStyle name="Hiperlink" xfId="14957" builtinId="8" hidden="1"/>
    <cellStyle name="Hiperlink" xfId="14959" builtinId="8" hidden="1"/>
    <cellStyle name="Hiperlink" xfId="14961" builtinId="8" hidden="1"/>
    <cellStyle name="Hiperlink" xfId="14963" builtinId="8" hidden="1"/>
    <cellStyle name="Hiperlink" xfId="14965" builtinId="8" hidden="1"/>
    <cellStyle name="Hiperlink" xfId="14967" builtinId="8" hidden="1"/>
    <cellStyle name="Hiperlink" xfId="14969" builtinId="8" hidden="1"/>
    <cellStyle name="Hiperlink" xfId="14971" builtinId="8" hidden="1"/>
    <cellStyle name="Hiperlink" xfId="14973" builtinId="8" hidden="1"/>
    <cellStyle name="Hiperlink" xfId="14975" builtinId="8" hidden="1"/>
    <cellStyle name="Hiperlink" xfId="14977" builtinId="8" hidden="1"/>
    <cellStyle name="Hiperlink" xfId="14979" builtinId="8" hidden="1"/>
    <cellStyle name="Hiperlink" xfId="14981" builtinId="8" hidden="1"/>
    <cellStyle name="Hiperlink" xfId="14983" builtinId="8" hidden="1"/>
    <cellStyle name="Hiperlink" xfId="14985" builtinId="8" hidden="1"/>
    <cellStyle name="Hiperlink" xfId="14987" builtinId="8" hidden="1"/>
    <cellStyle name="Hiperlink" xfId="14989" builtinId="8" hidden="1"/>
    <cellStyle name="Hiperlink" xfId="14991" builtinId="8" hidden="1"/>
    <cellStyle name="Hiperlink" xfId="14993" builtinId="8" hidden="1"/>
    <cellStyle name="Hiperlink" xfId="14995" builtinId="8" hidden="1"/>
    <cellStyle name="Hiperlink" xfId="14997" builtinId="8" hidden="1"/>
    <cellStyle name="Hiperlink" xfId="14999" builtinId="8" hidden="1"/>
    <cellStyle name="Hiperlink" xfId="15001" builtinId="8" hidden="1"/>
    <cellStyle name="Hiperlink" xfId="15003" builtinId="8" hidden="1"/>
    <cellStyle name="Hiperlink" xfId="15005" builtinId="8" hidden="1"/>
    <cellStyle name="Hiperlink" xfId="15007" builtinId="8" hidden="1"/>
    <cellStyle name="Hiperlink" xfId="15009" builtinId="8" hidden="1"/>
    <cellStyle name="Hiperlink" xfId="15011" builtinId="8" hidden="1"/>
    <cellStyle name="Hiperlink" xfId="15013" builtinId="8" hidden="1"/>
    <cellStyle name="Hiperlink" xfId="15015" builtinId="8" hidden="1"/>
    <cellStyle name="Hiperlink" xfId="15017" builtinId="8" hidden="1"/>
    <cellStyle name="Hiperlink" xfId="14824" builtinId="8" hidden="1"/>
    <cellStyle name="Hiperlink" xfId="15021" builtinId="8" hidden="1"/>
    <cellStyle name="Hiperlink" xfId="15023" builtinId="8" hidden="1"/>
    <cellStyle name="Hiperlink" xfId="15025" builtinId="8" hidden="1"/>
    <cellStyle name="Hiperlink" xfId="15027" builtinId="8" hidden="1"/>
    <cellStyle name="Hiperlink" xfId="15029" builtinId="8" hidden="1"/>
    <cellStyle name="Hiperlink" xfId="15031" builtinId="8" hidden="1"/>
    <cellStyle name="Hiperlink" xfId="15033" builtinId="8" hidden="1"/>
    <cellStyle name="Hiperlink" xfId="15035" builtinId="8" hidden="1"/>
    <cellStyle name="Hiperlink" xfId="15037" builtinId="8" hidden="1"/>
    <cellStyle name="Hiperlink" xfId="15039" builtinId="8" hidden="1"/>
    <cellStyle name="Hiperlink" xfId="15041" builtinId="8" hidden="1"/>
    <cellStyle name="Hiperlink" xfId="15043" builtinId="8" hidden="1"/>
    <cellStyle name="Hiperlink" xfId="15045" builtinId="8" hidden="1"/>
    <cellStyle name="Hiperlink" xfId="15047" builtinId="8" hidden="1"/>
    <cellStyle name="Hiperlink" xfId="15049" builtinId="8" hidden="1"/>
    <cellStyle name="Hiperlink" xfId="15051" builtinId="8" hidden="1"/>
    <cellStyle name="Hiperlink" xfId="15053" builtinId="8" hidden="1"/>
    <cellStyle name="Hiperlink" xfId="15055" builtinId="8" hidden="1"/>
    <cellStyle name="Hiperlink" xfId="15057" builtinId="8" hidden="1"/>
    <cellStyle name="Hiperlink" xfId="15059" builtinId="8" hidden="1"/>
    <cellStyle name="Hiperlink" xfId="15061" builtinId="8" hidden="1"/>
    <cellStyle name="Hiperlink" xfId="15063" builtinId="8" hidden="1"/>
    <cellStyle name="Hiperlink" xfId="15065" builtinId="8" hidden="1"/>
    <cellStyle name="Hiperlink" xfId="15067" builtinId="8" hidden="1"/>
    <cellStyle name="Hiperlink" xfId="15069" builtinId="8" hidden="1"/>
    <cellStyle name="Hiperlink" xfId="15071" builtinId="8" hidden="1"/>
    <cellStyle name="Hiperlink" xfId="15073" builtinId="8" hidden="1"/>
    <cellStyle name="Hiperlink" xfId="15075" builtinId="8" hidden="1"/>
    <cellStyle name="Hiperlink" xfId="15077" builtinId="8" hidden="1"/>
    <cellStyle name="Hiperlink" xfId="15079" builtinId="8" hidden="1"/>
    <cellStyle name="Hiperlink" xfId="15081" builtinId="8" hidden="1"/>
    <cellStyle name="Hiperlink" xfId="15083" builtinId="8" hidden="1"/>
    <cellStyle name="Hiperlink" xfId="15085" builtinId="8" hidden="1"/>
    <cellStyle name="Hiperlink" xfId="15087" builtinId="8" hidden="1"/>
    <cellStyle name="Hiperlink" xfId="15089" builtinId="8" hidden="1"/>
    <cellStyle name="Hiperlink" xfId="15091" builtinId="8" hidden="1"/>
    <cellStyle name="Hiperlink" xfId="15093" builtinId="8" hidden="1"/>
    <cellStyle name="Hiperlink" xfId="15095" builtinId="8" hidden="1"/>
    <cellStyle name="Hiperlink" xfId="15097" builtinId="8" hidden="1"/>
    <cellStyle name="Hiperlink" xfId="15099" builtinId="8" hidden="1"/>
    <cellStyle name="Hiperlink" xfId="15101" builtinId="8" hidden="1"/>
    <cellStyle name="Hiperlink" xfId="15103" builtinId="8" hidden="1"/>
    <cellStyle name="Hiperlink" xfId="15105" builtinId="8" hidden="1"/>
    <cellStyle name="Hiperlink" xfId="15107" builtinId="8" hidden="1"/>
    <cellStyle name="Hiperlink" xfId="15109" builtinId="8" hidden="1"/>
    <cellStyle name="Hiperlink" xfId="15111" builtinId="8" hidden="1"/>
    <cellStyle name="Hiperlink" xfId="15113" builtinId="8" hidden="1"/>
    <cellStyle name="Hiperlink" xfId="15115" builtinId="8" hidden="1"/>
    <cellStyle name="Hiperlink" xfId="14922" builtinId="8" hidden="1"/>
    <cellStyle name="Hiperlink" xfId="15119" builtinId="8" hidden="1"/>
    <cellStyle name="Hiperlink" xfId="15121" builtinId="8" hidden="1"/>
    <cellStyle name="Hiperlink" xfId="15123" builtinId="8" hidden="1"/>
    <cellStyle name="Hiperlink" xfId="15125" builtinId="8" hidden="1"/>
    <cellStyle name="Hiperlink" xfId="15127" builtinId="8" hidden="1"/>
    <cellStyle name="Hiperlink" xfId="15129" builtinId="8" hidden="1"/>
    <cellStyle name="Hiperlink" xfId="15131" builtinId="8" hidden="1"/>
    <cellStyle name="Hiperlink" xfId="15133" builtinId="8" hidden="1"/>
    <cellStyle name="Hiperlink" xfId="15135" builtinId="8" hidden="1"/>
    <cellStyle name="Hiperlink" xfId="15137" builtinId="8" hidden="1"/>
    <cellStyle name="Hiperlink" xfId="15139" builtinId="8" hidden="1"/>
    <cellStyle name="Hiperlink" xfId="15141" builtinId="8" hidden="1"/>
    <cellStyle name="Hiperlink" xfId="15143" builtinId="8" hidden="1"/>
    <cellStyle name="Hiperlink" xfId="15145" builtinId="8" hidden="1"/>
    <cellStyle name="Hiperlink" xfId="15147" builtinId="8" hidden="1"/>
    <cellStyle name="Hiperlink" xfId="15149" builtinId="8" hidden="1"/>
    <cellStyle name="Hiperlink" xfId="15151" builtinId="8" hidden="1"/>
    <cellStyle name="Hiperlink" xfId="15153" builtinId="8" hidden="1"/>
    <cellStyle name="Hiperlink" xfId="15155" builtinId="8" hidden="1"/>
    <cellStyle name="Hiperlink" xfId="15157" builtinId="8" hidden="1"/>
    <cellStyle name="Hiperlink" xfId="15159" builtinId="8" hidden="1"/>
    <cellStyle name="Hiperlink" xfId="15161" builtinId="8" hidden="1"/>
    <cellStyle name="Hiperlink" xfId="15163" builtinId="8" hidden="1"/>
    <cellStyle name="Hiperlink" xfId="15165" builtinId="8" hidden="1"/>
    <cellStyle name="Hiperlink" xfId="15167" builtinId="8" hidden="1"/>
    <cellStyle name="Hiperlink" xfId="15169" builtinId="8" hidden="1"/>
    <cellStyle name="Hiperlink" xfId="15171" builtinId="8" hidden="1"/>
    <cellStyle name="Hiperlink" xfId="15173" builtinId="8" hidden="1"/>
    <cellStyle name="Hiperlink" xfId="15175" builtinId="8" hidden="1"/>
    <cellStyle name="Hiperlink" xfId="15177" builtinId="8" hidden="1"/>
    <cellStyle name="Hiperlink" xfId="15179" builtinId="8" hidden="1"/>
    <cellStyle name="Hiperlink" xfId="15181" builtinId="8" hidden="1"/>
    <cellStyle name="Hiperlink" xfId="15183" builtinId="8" hidden="1"/>
    <cellStyle name="Hiperlink" xfId="15185" builtinId="8" hidden="1"/>
    <cellStyle name="Hiperlink" xfId="15187" builtinId="8" hidden="1"/>
    <cellStyle name="Hiperlink" xfId="15189" builtinId="8" hidden="1"/>
    <cellStyle name="Hiperlink" xfId="15191" builtinId="8" hidden="1"/>
    <cellStyle name="Hiperlink" xfId="15193" builtinId="8" hidden="1"/>
    <cellStyle name="Hiperlink" xfId="15195" builtinId="8" hidden="1"/>
    <cellStyle name="Hiperlink" xfId="15197" builtinId="8" hidden="1"/>
    <cellStyle name="Hiperlink" xfId="15199" builtinId="8" hidden="1"/>
    <cellStyle name="Hiperlink" xfId="15201" builtinId="8" hidden="1"/>
    <cellStyle name="Hiperlink" xfId="15203" builtinId="8" hidden="1"/>
    <cellStyle name="Hiperlink" xfId="15205" builtinId="8" hidden="1"/>
    <cellStyle name="Hiperlink" xfId="15207" builtinId="8" hidden="1"/>
    <cellStyle name="Hiperlink" xfId="15209" builtinId="8" hidden="1"/>
    <cellStyle name="Hiperlink" xfId="15211" builtinId="8" hidden="1"/>
    <cellStyle name="Hiperlink" xfId="15213" builtinId="8" hidden="1"/>
    <cellStyle name="Hiperlink" xfId="15020" builtinId="8" hidden="1"/>
    <cellStyle name="Hiperlink" xfId="15217" builtinId="8" hidden="1"/>
    <cellStyle name="Hiperlink" xfId="15219" builtinId="8" hidden="1"/>
    <cellStyle name="Hiperlink" xfId="15221" builtinId="8" hidden="1"/>
    <cellStyle name="Hiperlink" xfId="15223" builtinId="8" hidden="1"/>
    <cellStyle name="Hiperlink" xfId="15225" builtinId="8" hidden="1"/>
    <cellStyle name="Hiperlink" xfId="15227" builtinId="8" hidden="1"/>
    <cellStyle name="Hiperlink" xfId="15229" builtinId="8" hidden="1"/>
    <cellStyle name="Hiperlink" xfId="15231" builtinId="8" hidden="1"/>
    <cellStyle name="Hiperlink" xfId="15233" builtinId="8" hidden="1"/>
    <cellStyle name="Hiperlink" xfId="15235" builtinId="8" hidden="1"/>
    <cellStyle name="Hiperlink" xfId="15237" builtinId="8" hidden="1"/>
    <cellStyle name="Hiperlink" xfId="15239" builtinId="8" hidden="1"/>
    <cellStyle name="Hiperlink" xfId="15241" builtinId="8" hidden="1"/>
    <cellStyle name="Hiperlink" xfId="15243" builtinId="8" hidden="1"/>
    <cellStyle name="Hiperlink" xfId="15245" builtinId="8" hidden="1"/>
    <cellStyle name="Hiperlink" xfId="15247" builtinId="8" hidden="1"/>
    <cellStyle name="Hiperlink" xfId="15249" builtinId="8" hidden="1"/>
    <cellStyle name="Hiperlink" xfId="15251" builtinId="8" hidden="1"/>
    <cellStyle name="Hiperlink" xfId="15253" builtinId="8" hidden="1"/>
    <cellStyle name="Hiperlink" xfId="15255" builtinId="8" hidden="1"/>
    <cellStyle name="Hiperlink" xfId="15257" builtinId="8" hidden="1"/>
    <cellStyle name="Hiperlink" xfId="15259" builtinId="8" hidden="1"/>
    <cellStyle name="Hiperlink" xfId="15261" builtinId="8" hidden="1"/>
    <cellStyle name="Hiperlink" xfId="15263" builtinId="8" hidden="1"/>
    <cellStyle name="Hiperlink" xfId="15265" builtinId="8" hidden="1"/>
    <cellStyle name="Hiperlink" xfId="15267" builtinId="8" hidden="1"/>
    <cellStyle name="Hiperlink" xfId="15269" builtinId="8" hidden="1"/>
    <cellStyle name="Hiperlink" xfId="15271" builtinId="8" hidden="1"/>
    <cellStyle name="Hiperlink" xfId="15273" builtinId="8" hidden="1"/>
    <cellStyle name="Hiperlink" xfId="15275" builtinId="8" hidden="1"/>
    <cellStyle name="Hiperlink" xfId="15277" builtinId="8" hidden="1"/>
    <cellStyle name="Hiperlink" xfId="15279" builtinId="8" hidden="1"/>
    <cellStyle name="Hiperlink" xfId="15281" builtinId="8" hidden="1"/>
    <cellStyle name="Hiperlink" xfId="15283" builtinId="8" hidden="1"/>
    <cellStyle name="Hiperlink" xfId="15285" builtinId="8" hidden="1"/>
    <cellStyle name="Hiperlink" xfId="15287" builtinId="8" hidden="1"/>
    <cellStyle name="Hiperlink" xfId="15289" builtinId="8" hidden="1"/>
    <cellStyle name="Hiperlink" xfId="15291" builtinId="8" hidden="1"/>
    <cellStyle name="Hiperlink" xfId="15293" builtinId="8" hidden="1"/>
    <cellStyle name="Hiperlink" xfId="15295" builtinId="8" hidden="1"/>
    <cellStyle name="Hiperlink" xfId="15297" builtinId="8" hidden="1"/>
    <cellStyle name="Hiperlink" xfId="15299" builtinId="8" hidden="1"/>
    <cellStyle name="Hiperlink" xfId="15301" builtinId="8" hidden="1"/>
    <cellStyle name="Hiperlink" xfId="15303" builtinId="8" hidden="1"/>
    <cellStyle name="Hiperlink" xfId="15305" builtinId="8" hidden="1"/>
    <cellStyle name="Hiperlink" xfId="15307" builtinId="8" hidden="1"/>
    <cellStyle name="Hiperlink" xfId="15309" builtinId="8" hidden="1"/>
    <cellStyle name="Hiperlink" xfId="15311" builtinId="8" hidden="1"/>
    <cellStyle name="Hiperlink" xfId="15118" builtinId="8" hidden="1"/>
    <cellStyle name="Hiperlink" xfId="15315" builtinId="8" hidden="1"/>
    <cellStyle name="Hiperlink" xfId="15317" builtinId="8" hidden="1"/>
    <cellStyle name="Hiperlink" xfId="15319" builtinId="8" hidden="1"/>
    <cellStyle name="Hiperlink" xfId="15321" builtinId="8" hidden="1"/>
    <cellStyle name="Hiperlink" xfId="15323" builtinId="8" hidden="1"/>
    <cellStyle name="Hiperlink" xfId="15325" builtinId="8" hidden="1"/>
    <cellStyle name="Hiperlink" xfId="15327" builtinId="8" hidden="1"/>
    <cellStyle name="Hiperlink" xfId="15329" builtinId="8" hidden="1"/>
    <cellStyle name="Hiperlink" xfId="15331" builtinId="8" hidden="1"/>
    <cellStyle name="Hiperlink" xfId="15333" builtinId="8" hidden="1"/>
    <cellStyle name="Hiperlink" xfId="15335" builtinId="8" hidden="1"/>
    <cellStyle name="Hiperlink" xfId="15337" builtinId="8" hidden="1"/>
    <cellStyle name="Hiperlink" xfId="15339" builtinId="8" hidden="1"/>
    <cellStyle name="Hiperlink" xfId="15341" builtinId="8" hidden="1"/>
    <cellStyle name="Hiperlink" xfId="15343" builtinId="8" hidden="1"/>
    <cellStyle name="Hiperlink" xfId="15345" builtinId="8" hidden="1"/>
    <cellStyle name="Hiperlink" xfId="15347" builtinId="8" hidden="1"/>
    <cellStyle name="Hiperlink" xfId="15349" builtinId="8" hidden="1"/>
    <cellStyle name="Hiperlink" xfId="15351" builtinId="8" hidden="1"/>
    <cellStyle name="Hiperlink" xfId="15353" builtinId="8" hidden="1"/>
    <cellStyle name="Hiperlink" xfId="15355" builtinId="8" hidden="1"/>
    <cellStyle name="Hiperlink" xfId="15357" builtinId="8" hidden="1"/>
    <cellStyle name="Hiperlink" xfId="15359" builtinId="8" hidden="1"/>
    <cellStyle name="Hiperlink" xfId="15361" builtinId="8" hidden="1"/>
    <cellStyle name="Hiperlink" xfId="15363" builtinId="8" hidden="1"/>
    <cellStyle name="Hiperlink" xfId="15365" builtinId="8" hidden="1"/>
    <cellStyle name="Hiperlink" xfId="15367" builtinId="8" hidden="1"/>
    <cellStyle name="Hiperlink" xfId="15369" builtinId="8" hidden="1"/>
    <cellStyle name="Hiperlink" xfId="15371" builtinId="8" hidden="1"/>
    <cellStyle name="Hiperlink" xfId="15373" builtinId="8" hidden="1"/>
    <cellStyle name="Hiperlink" xfId="15375" builtinId="8" hidden="1"/>
    <cellStyle name="Hiperlink" xfId="15377" builtinId="8" hidden="1"/>
    <cellStyle name="Hiperlink" xfId="15379" builtinId="8" hidden="1"/>
    <cellStyle name="Hiperlink" xfId="15381" builtinId="8" hidden="1"/>
    <cellStyle name="Hiperlink" xfId="15383" builtinId="8" hidden="1"/>
    <cellStyle name="Hiperlink" xfId="15385" builtinId="8" hidden="1"/>
    <cellStyle name="Hiperlink" xfId="15387" builtinId="8" hidden="1"/>
    <cellStyle name="Hiperlink" xfId="15389" builtinId="8" hidden="1"/>
    <cellStyle name="Hiperlink" xfId="15391" builtinId="8" hidden="1"/>
    <cellStyle name="Hiperlink" xfId="15393" builtinId="8" hidden="1"/>
    <cellStyle name="Hiperlink" xfId="15395" builtinId="8" hidden="1"/>
    <cellStyle name="Hiperlink" xfId="15397" builtinId="8" hidden="1"/>
    <cellStyle name="Hiperlink" xfId="15399" builtinId="8" hidden="1"/>
    <cellStyle name="Hiperlink" xfId="15401" builtinId="8" hidden="1"/>
    <cellStyle name="Hiperlink" xfId="15403" builtinId="8" hidden="1"/>
    <cellStyle name="Hiperlink" xfId="15405" builtinId="8" hidden="1"/>
    <cellStyle name="Hiperlink" xfId="15407" builtinId="8" hidden="1"/>
    <cellStyle name="Hiperlink" xfId="15409" builtinId="8" hidden="1"/>
    <cellStyle name="Hiperlink" xfId="15216" builtinId="8" hidden="1"/>
    <cellStyle name="Hiperlink" xfId="15413" builtinId="8" hidden="1"/>
    <cellStyle name="Hiperlink" xfId="15415" builtinId="8" hidden="1"/>
    <cellStyle name="Hiperlink" xfId="15417" builtinId="8" hidden="1"/>
    <cellStyle name="Hiperlink" xfId="15419" builtinId="8" hidden="1"/>
    <cellStyle name="Hiperlink" xfId="15421" builtinId="8" hidden="1"/>
    <cellStyle name="Hiperlink" xfId="15423" builtinId="8" hidden="1"/>
    <cellStyle name="Hiperlink" xfId="15425" builtinId="8" hidden="1"/>
    <cellStyle name="Hiperlink" xfId="15427" builtinId="8" hidden="1"/>
    <cellStyle name="Hiperlink" xfId="15429" builtinId="8" hidden="1"/>
    <cellStyle name="Hiperlink" xfId="15431" builtinId="8" hidden="1"/>
    <cellStyle name="Hiperlink" xfId="15433" builtinId="8" hidden="1"/>
    <cellStyle name="Hiperlink" xfId="15435" builtinId="8" hidden="1"/>
    <cellStyle name="Hiperlink" xfId="15437" builtinId="8" hidden="1"/>
    <cellStyle name="Hiperlink" xfId="15439" builtinId="8" hidden="1"/>
    <cellStyle name="Hiperlink" xfId="15441" builtinId="8" hidden="1"/>
    <cellStyle name="Hiperlink" xfId="15443" builtinId="8" hidden="1"/>
    <cellStyle name="Hiperlink" xfId="15445" builtinId="8" hidden="1"/>
    <cellStyle name="Hiperlink" xfId="15447" builtinId="8" hidden="1"/>
    <cellStyle name="Hiperlink" xfId="15449" builtinId="8" hidden="1"/>
    <cellStyle name="Hiperlink" xfId="15451" builtinId="8" hidden="1"/>
    <cellStyle name="Hiperlink" xfId="15453" builtinId="8" hidden="1"/>
    <cellStyle name="Hiperlink" xfId="15455" builtinId="8" hidden="1"/>
    <cellStyle name="Hiperlink" xfId="15457" builtinId="8" hidden="1"/>
    <cellStyle name="Hiperlink" xfId="15459" builtinId="8" hidden="1"/>
    <cellStyle name="Hiperlink" xfId="15461" builtinId="8" hidden="1"/>
    <cellStyle name="Hiperlink" xfId="15463" builtinId="8" hidden="1"/>
    <cellStyle name="Hiperlink" xfId="15465" builtinId="8" hidden="1"/>
    <cellStyle name="Hiperlink" xfId="15467" builtinId="8" hidden="1"/>
    <cellStyle name="Hiperlink" xfId="15469" builtinId="8" hidden="1"/>
    <cellStyle name="Hiperlink" xfId="15471" builtinId="8" hidden="1"/>
    <cellStyle name="Hiperlink" xfId="15473" builtinId="8" hidden="1"/>
    <cellStyle name="Hiperlink" xfId="15475" builtinId="8" hidden="1"/>
    <cellStyle name="Hiperlink" xfId="15477" builtinId="8" hidden="1"/>
    <cellStyle name="Hiperlink" xfId="15479" builtinId="8" hidden="1"/>
    <cellStyle name="Hiperlink" xfId="15481" builtinId="8" hidden="1"/>
    <cellStyle name="Hiperlink" xfId="15483" builtinId="8" hidden="1"/>
    <cellStyle name="Hiperlink" xfId="15485" builtinId="8" hidden="1"/>
    <cellStyle name="Hiperlink" xfId="15487" builtinId="8" hidden="1"/>
    <cellStyle name="Hiperlink" xfId="15489" builtinId="8" hidden="1"/>
    <cellStyle name="Hiperlink" xfId="15491" builtinId="8" hidden="1"/>
    <cellStyle name="Hiperlink" xfId="15493" builtinId="8" hidden="1"/>
    <cellStyle name="Hiperlink" xfId="15495" builtinId="8" hidden="1"/>
    <cellStyle name="Hiperlink" xfId="15497" builtinId="8" hidden="1"/>
    <cellStyle name="Hiperlink" xfId="15499" builtinId="8" hidden="1"/>
    <cellStyle name="Hiperlink" xfId="15501" builtinId="8" hidden="1"/>
    <cellStyle name="Hiperlink" xfId="15503" builtinId="8" hidden="1"/>
    <cellStyle name="Hiperlink" xfId="15505" builtinId="8" hidden="1"/>
    <cellStyle name="Hiperlink" xfId="15507" builtinId="8" hidden="1"/>
    <cellStyle name="Hiperlink" xfId="15314" builtinId="8" hidden="1"/>
    <cellStyle name="Hiperlink" xfId="15511" builtinId="8" hidden="1"/>
    <cellStyle name="Hiperlink" xfId="15513" builtinId="8" hidden="1"/>
    <cellStyle name="Hiperlink" xfId="15515" builtinId="8" hidden="1"/>
    <cellStyle name="Hiperlink" xfId="15517" builtinId="8" hidden="1"/>
    <cellStyle name="Hiperlink" xfId="15519" builtinId="8" hidden="1"/>
    <cellStyle name="Hiperlink" xfId="15521" builtinId="8" hidden="1"/>
    <cellStyle name="Hiperlink" xfId="15523" builtinId="8" hidden="1"/>
    <cellStyle name="Hiperlink" xfId="15525" builtinId="8" hidden="1"/>
    <cellStyle name="Hiperlink" xfId="15527" builtinId="8" hidden="1"/>
    <cellStyle name="Hiperlink" xfId="15529" builtinId="8" hidden="1"/>
    <cellStyle name="Hiperlink" xfId="15531" builtinId="8" hidden="1"/>
    <cellStyle name="Hiperlink" xfId="15533" builtinId="8" hidden="1"/>
    <cellStyle name="Hiperlink" xfId="15535" builtinId="8" hidden="1"/>
    <cellStyle name="Hiperlink" xfId="15537" builtinId="8" hidden="1"/>
    <cellStyle name="Hiperlink" xfId="15539" builtinId="8" hidden="1"/>
    <cellStyle name="Hiperlink" xfId="15541" builtinId="8" hidden="1"/>
    <cellStyle name="Hiperlink" xfId="15543" builtinId="8" hidden="1"/>
    <cellStyle name="Hiperlink" xfId="15545" builtinId="8" hidden="1"/>
    <cellStyle name="Hiperlink" xfId="15547" builtinId="8" hidden="1"/>
    <cellStyle name="Hiperlink" xfId="15549" builtinId="8" hidden="1"/>
    <cellStyle name="Hiperlink" xfId="15551" builtinId="8" hidden="1"/>
    <cellStyle name="Hiperlink" xfId="15553" builtinId="8" hidden="1"/>
    <cellStyle name="Hiperlink" xfId="15555" builtinId="8" hidden="1"/>
    <cellStyle name="Hiperlink" xfId="15557" builtinId="8" hidden="1"/>
    <cellStyle name="Hiperlink" xfId="15559" builtinId="8" hidden="1"/>
    <cellStyle name="Hiperlink" xfId="15561" builtinId="8" hidden="1"/>
    <cellStyle name="Hiperlink" xfId="15563" builtinId="8" hidden="1"/>
    <cellStyle name="Hiperlink" xfId="15565" builtinId="8" hidden="1"/>
    <cellStyle name="Hiperlink" xfId="15567" builtinId="8" hidden="1"/>
    <cellStyle name="Hiperlink" xfId="15569" builtinId="8" hidden="1"/>
    <cellStyle name="Hiperlink" xfId="15571" builtinId="8" hidden="1"/>
    <cellStyle name="Hiperlink" xfId="15573" builtinId="8" hidden="1"/>
    <cellStyle name="Hiperlink" xfId="15575" builtinId="8" hidden="1"/>
    <cellStyle name="Hiperlink" xfId="15577" builtinId="8" hidden="1"/>
    <cellStyle name="Hiperlink" xfId="15579" builtinId="8" hidden="1"/>
    <cellStyle name="Hiperlink" xfId="15581" builtinId="8" hidden="1"/>
    <cellStyle name="Hiperlink" xfId="15583" builtinId="8" hidden="1"/>
    <cellStyle name="Hiperlink" xfId="15585" builtinId="8" hidden="1"/>
    <cellStyle name="Hiperlink" xfId="15587" builtinId="8" hidden="1"/>
    <cellStyle name="Hiperlink" xfId="15589" builtinId="8" hidden="1"/>
    <cellStyle name="Hiperlink" xfId="15591" builtinId="8" hidden="1"/>
    <cellStyle name="Hiperlink" xfId="15593" builtinId="8" hidden="1"/>
    <cellStyle name="Hiperlink" xfId="15595" builtinId="8" hidden="1"/>
    <cellStyle name="Hiperlink" xfId="15597" builtinId="8" hidden="1"/>
    <cellStyle name="Hiperlink" xfId="15599" builtinId="8" hidden="1"/>
    <cellStyle name="Hiperlink" xfId="15601" builtinId="8" hidden="1"/>
    <cellStyle name="Hiperlink" xfId="15603" builtinId="8" hidden="1"/>
    <cellStyle name="Hiperlink" xfId="15605" builtinId="8" hidden="1"/>
    <cellStyle name="Hiperlink" xfId="15412" builtinId="8" hidden="1"/>
    <cellStyle name="Hiperlink" xfId="15609" builtinId="8" hidden="1"/>
    <cellStyle name="Hiperlink" xfId="15611" builtinId="8" hidden="1"/>
    <cellStyle name="Hiperlink" xfId="15613" builtinId="8" hidden="1"/>
    <cellStyle name="Hiperlink" xfId="15615" builtinId="8" hidden="1"/>
    <cellStyle name="Hiperlink" xfId="15617" builtinId="8" hidden="1"/>
    <cellStyle name="Hiperlink" xfId="15619" builtinId="8" hidden="1"/>
    <cellStyle name="Hiperlink" xfId="15621" builtinId="8" hidden="1"/>
    <cellStyle name="Hiperlink" xfId="15623" builtinId="8" hidden="1"/>
    <cellStyle name="Hiperlink" xfId="15625" builtinId="8" hidden="1"/>
    <cellStyle name="Hiperlink" xfId="15627" builtinId="8" hidden="1"/>
    <cellStyle name="Hiperlink" xfId="15629" builtinId="8" hidden="1"/>
    <cellStyle name="Hiperlink" xfId="15631" builtinId="8" hidden="1"/>
    <cellStyle name="Hiperlink" xfId="15633" builtinId="8" hidden="1"/>
    <cellStyle name="Hiperlink" xfId="15635" builtinId="8" hidden="1"/>
    <cellStyle name="Hiperlink" xfId="15637" builtinId="8" hidden="1"/>
    <cellStyle name="Hiperlink" xfId="15639" builtinId="8" hidden="1"/>
    <cellStyle name="Hiperlink" xfId="15641" builtinId="8" hidden="1"/>
    <cellStyle name="Hiperlink" xfId="15643" builtinId="8" hidden="1"/>
    <cellStyle name="Hiperlink" xfId="15645" builtinId="8" hidden="1"/>
    <cellStyle name="Hiperlink" xfId="15647" builtinId="8" hidden="1"/>
    <cellStyle name="Hiperlink" xfId="15649" builtinId="8" hidden="1"/>
    <cellStyle name="Hiperlink" xfId="15651" builtinId="8" hidden="1"/>
    <cellStyle name="Hiperlink" xfId="15653" builtinId="8" hidden="1"/>
    <cellStyle name="Hiperlink" xfId="15655" builtinId="8" hidden="1"/>
    <cellStyle name="Hiperlink" xfId="15657" builtinId="8" hidden="1"/>
    <cellStyle name="Hiperlink" xfId="15659" builtinId="8" hidden="1"/>
    <cellStyle name="Hiperlink" xfId="15661" builtinId="8" hidden="1"/>
    <cellStyle name="Hiperlink" xfId="15663" builtinId="8" hidden="1"/>
    <cellStyle name="Hiperlink" xfId="15665" builtinId="8" hidden="1"/>
    <cellStyle name="Hiperlink" xfId="15667" builtinId="8" hidden="1"/>
    <cellStyle name="Hiperlink" xfId="15669" builtinId="8" hidden="1"/>
    <cellStyle name="Hiperlink" xfId="15671" builtinId="8" hidden="1"/>
    <cellStyle name="Hiperlink" xfId="15673" builtinId="8" hidden="1"/>
    <cellStyle name="Hiperlink" xfId="15675" builtinId="8" hidden="1"/>
    <cellStyle name="Hiperlink" xfId="15677" builtinId="8" hidden="1"/>
    <cellStyle name="Hiperlink" xfId="15679" builtinId="8" hidden="1"/>
    <cellStyle name="Hiperlink" xfId="15681" builtinId="8" hidden="1"/>
    <cellStyle name="Hiperlink" xfId="15683" builtinId="8" hidden="1"/>
    <cellStyle name="Hiperlink" xfId="15685" builtinId="8" hidden="1"/>
    <cellStyle name="Hiperlink" xfId="15687" builtinId="8" hidden="1"/>
    <cellStyle name="Hiperlink" xfId="15689" builtinId="8" hidden="1"/>
    <cellStyle name="Hiperlink" xfId="15691" builtinId="8" hidden="1"/>
    <cellStyle name="Hiperlink" xfId="15693" builtinId="8" hidden="1"/>
    <cellStyle name="Hiperlink" xfId="15695" builtinId="8" hidden="1"/>
    <cellStyle name="Hiperlink" xfId="15697" builtinId="8" hidden="1"/>
    <cellStyle name="Hiperlink" xfId="15699" builtinId="8" hidden="1"/>
    <cellStyle name="Hiperlink" xfId="15701" builtinId="8" hidden="1"/>
    <cellStyle name="Hiperlink" xfId="15703" builtinId="8" hidden="1"/>
    <cellStyle name="Hiperlink" xfId="15510" builtinId="8" hidden="1"/>
    <cellStyle name="Hiperlink" xfId="15707" builtinId="8" hidden="1"/>
    <cellStyle name="Hiperlink" xfId="15709" builtinId="8" hidden="1"/>
    <cellStyle name="Hiperlink" xfId="15711" builtinId="8" hidden="1"/>
    <cellStyle name="Hiperlink" xfId="15713" builtinId="8" hidden="1"/>
    <cellStyle name="Hiperlink" xfId="15715" builtinId="8" hidden="1"/>
    <cellStyle name="Hiperlink" xfId="15717" builtinId="8" hidden="1"/>
    <cellStyle name="Hiperlink" xfId="15719" builtinId="8" hidden="1"/>
    <cellStyle name="Hiperlink" xfId="15721" builtinId="8" hidden="1"/>
    <cellStyle name="Hiperlink" xfId="15723" builtinId="8" hidden="1"/>
    <cellStyle name="Hiperlink" xfId="15725" builtinId="8" hidden="1"/>
    <cellStyle name="Hiperlink" xfId="15727" builtinId="8" hidden="1"/>
    <cellStyle name="Hiperlink" xfId="15729" builtinId="8" hidden="1"/>
    <cellStyle name="Hiperlink" xfId="15731" builtinId="8" hidden="1"/>
    <cellStyle name="Hiperlink" xfId="15733" builtinId="8" hidden="1"/>
    <cellStyle name="Hiperlink" xfId="15735" builtinId="8" hidden="1"/>
    <cellStyle name="Hiperlink" xfId="15737" builtinId="8" hidden="1"/>
    <cellStyle name="Hiperlink" xfId="15739" builtinId="8" hidden="1"/>
    <cellStyle name="Hiperlink" xfId="15741" builtinId="8" hidden="1"/>
    <cellStyle name="Hiperlink" xfId="15743" builtinId="8" hidden="1"/>
    <cellStyle name="Hiperlink" xfId="15745" builtinId="8" hidden="1"/>
    <cellStyle name="Hiperlink" xfId="15747" builtinId="8" hidden="1"/>
    <cellStyle name="Hiperlink" xfId="15749" builtinId="8" hidden="1"/>
    <cellStyle name="Hiperlink" xfId="15751" builtinId="8" hidden="1"/>
    <cellStyle name="Hiperlink" xfId="15753" builtinId="8" hidden="1"/>
    <cellStyle name="Hiperlink" xfId="15755" builtinId="8" hidden="1"/>
    <cellStyle name="Hiperlink" xfId="15757" builtinId="8" hidden="1"/>
    <cellStyle name="Hiperlink" xfId="15759" builtinId="8" hidden="1"/>
    <cellStyle name="Hiperlink" xfId="15761" builtinId="8" hidden="1"/>
    <cellStyle name="Hiperlink" xfId="15763" builtinId="8" hidden="1"/>
    <cellStyle name="Hiperlink" xfId="15765" builtinId="8" hidden="1"/>
    <cellStyle name="Hiperlink" xfId="15767" builtinId="8" hidden="1"/>
    <cellStyle name="Hiperlink" xfId="15769" builtinId="8" hidden="1"/>
    <cellStyle name="Hiperlink" xfId="15771" builtinId="8" hidden="1"/>
    <cellStyle name="Hiperlink" xfId="15773" builtinId="8" hidden="1"/>
    <cellStyle name="Hiperlink" xfId="15775" builtinId="8" hidden="1"/>
    <cellStyle name="Hiperlink" xfId="15777" builtinId="8" hidden="1"/>
    <cellStyle name="Hiperlink" xfId="15779" builtinId="8" hidden="1"/>
    <cellStyle name="Hiperlink" xfId="15781" builtinId="8" hidden="1"/>
    <cellStyle name="Hiperlink" xfId="15783" builtinId="8" hidden="1"/>
    <cellStyle name="Hiperlink" xfId="15785" builtinId="8" hidden="1"/>
    <cellStyle name="Hiperlink" xfId="15787" builtinId="8" hidden="1"/>
    <cellStyle name="Hiperlink" xfId="15789" builtinId="8" hidden="1"/>
    <cellStyle name="Hiperlink" xfId="15791" builtinId="8" hidden="1"/>
    <cellStyle name="Hiperlink" xfId="15793" builtinId="8" hidden="1"/>
    <cellStyle name="Hiperlink" xfId="15795" builtinId="8" hidden="1"/>
    <cellStyle name="Hiperlink" xfId="15797" builtinId="8" hidden="1"/>
    <cellStyle name="Hiperlink" xfId="15799" builtinId="8" hidden="1"/>
    <cellStyle name="Hiperlink" xfId="15801" builtinId="8" hidden="1"/>
    <cellStyle name="Hiperlink" xfId="15608" builtinId="8" hidden="1"/>
    <cellStyle name="Hiperlink" xfId="15804" builtinId="8" hidden="1"/>
    <cellStyle name="Hiperlink" xfId="15806" builtinId="8" hidden="1"/>
    <cellStyle name="Hiperlink" xfId="15808" builtinId="8" hidden="1"/>
    <cellStyle name="Hiperlink" xfId="15810" builtinId="8" hidden="1"/>
    <cellStyle name="Hiperlink" xfId="15812" builtinId="8" hidden="1"/>
    <cellStyle name="Hiperlink" xfId="15814" builtinId="8" hidden="1"/>
    <cellStyle name="Hiperlink" xfId="15816" builtinId="8" hidden="1"/>
    <cellStyle name="Hiperlink" xfId="15818" builtinId="8" hidden="1"/>
    <cellStyle name="Hiperlink" xfId="15820" builtinId="8" hidden="1"/>
    <cellStyle name="Hiperlink" xfId="15822" builtinId="8" hidden="1"/>
    <cellStyle name="Hiperlink" xfId="15824" builtinId="8" hidden="1"/>
    <cellStyle name="Hiperlink" xfId="15826" builtinId="8" hidden="1"/>
    <cellStyle name="Hiperlink" xfId="15828" builtinId="8" hidden="1"/>
    <cellStyle name="Hiperlink" xfId="15830" builtinId="8" hidden="1"/>
    <cellStyle name="Hiperlink" xfId="15832" builtinId="8" hidden="1"/>
    <cellStyle name="Hiperlink" xfId="15834" builtinId="8" hidden="1"/>
    <cellStyle name="Hiperlink" xfId="15836" builtinId="8" hidden="1"/>
    <cellStyle name="Hiperlink" xfId="15838" builtinId="8" hidden="1"/>
    <cellStyle name="Hiperlink" xfId="15840" builtinId="8" hidden="1"/>
    <cellStyle name="Hiperlink" xfId="15842" builtinId="8" hidden="1"/>
    <cellStyle name="Hiperlink" xfId="15844" builtinId="8" hidden="1"/>
    <cellStyle name="Hiperlink" xfId="15846" builtinId="8" hidden="1"/>
    <cellStyle name="Hiperlink" xfId="15848" builtinId="8" hidden="1"/>
    <cellStyle name="Hiperlink" xfId="15850" builtinId="8" hidden="1"/>
    <cellStyle name="Hiperlink" xfId="15852" builtinId="8" hidden="1"/>
    <cellStyle name="Hiperlink" xfId="15854" builtinId="8" hidden="1"/>
    <cellStyle name="Hiperlink" xfId="15856" builtinId="8" hidden="1"/>
    <cellStyle name="Hiperlink" xfId="15858" builtinId="8" hidden="1"/>
    <cellStyle name="Hiperlink" xfId="15860" builtinId="8" hidden="1"/>
    <cellStyle name="Hiperlink" xfId="15862" builtinId="8" hidden="1"/>
    <cellStyle name="Hiperlink" xfId="15864" builtinId="8" hidden="1"/>
    <cellStyle name="Hiperlink" xfId="15866" builtinId="8" hidden="1"/>
    <cellStyle name="Hiperlink" xfId="15868" builtinId="8" hidden="1"/>
    <cellStyle name="Hiperlink" xfId="15870" builtinId="8" hidden="1"/>
    <cellStyle name="Hiperlink" xfId="15872" builtinId="8" hidden="1"/>
    <cellStyle name="Hiperlink" xfId="15874" builtinId="8" hidden="1"/>
    <cellStyle name="Hiperlink" xfId="15876" builtinId="8" hidden="1"/>
    <cellStyle name="Hiperlink" xfId="15878" builtinId="8" hidden="1"/>
    <cellStyle name="Hiperlink" xfId="15880" builtinId="8" hidden="1"/>
    <cellStyle name="Hiperlink" xfId="15882" builtinId="8" hidden="1"/>
    <cellStyle name="Hiperlink" xfId="15884" builtinId="8" hidden="1"/>
    <cellStyle name="Hiperlink" xfId="15886" builtinId="8" hidden="1"/>
    <cellStyle name="Hiperlink" xfId="15888" builtinId="8" hidden="1"/>
    <cellStyle name="Hiperlink" xfId="15890" builtinId="8" hidden="1"/>
    <cellStyle name="Hiperlink" xfId="15892" builtinId="8" hidden="1"/>
    <cellStyle name="Hiperlink" xfId="15894" builtinId="8" hidden="1"/>
    <cellStyle name="Hiperlink" xfId="15896" builtinId="8" hidden="1"/>
    <cellStyle name="Hiperlink" xfId="15898" builtinId="8" hidden="1"/>
    <cellStyle name="Hiperlink" xfId="15706" builtinId="8" hidden="1"/>
    <cellStyle name="Hiperlink" xfId="15901" builtinId="8" hidden="1"/>
    <cellStyle name="Hiperlink" xfId="15903" builtinId="8" hidden="1"/>
    <cellStyle name="Hiperlink" xfId="15905" builtinId="8" hidden="1"/>
    <cellStyle name="Hiperlink" xfId="15907" builtinId="8" hidden="1"/>
    <cellStyle name="Hiperlink" xfId="15909" builtinId="8" hidden="1"/>
    <cellStyle name="Hiperlink" xfId="15911" builtinId="8" hidden="1"/>
    <cellStyle name="Hiperlink" xfId="15913" builtinId="8" hidden="1"/>
    <cellStyle name="Hiperlink" xfId="15915" builtinId="8" hidden="1"/>
    <cellStyle name="Hiperlink" xfId="15917" builtinId="8" hidden="1"/>
    <cellStyle name="Hiperlink" xfId="15919" builtinId="8" hidden="1"/>
    <cellStyle name="Hiperlink" xfId="15921" builtinId="8" hidden="1"/>
    <cellStyle name="Hiperlink" xfId="15923" builtinId="8" hidden="1"/>
    <cellStyle name="Hiperlink" xfId="15925" builtinId="8" hidden="1"/>
    <cellStyle name="Hiperlink" xfId="15927" builtinId="8" hidden="1"/>
    <cellStyle name="Hiperlink" xfId="15929" builtinId="8" hidden="1"/>
    <cellStyle name="Hiperlink" xfId="15931" builtinId="8" hidden="1"/>
    <cellStyle name="Hiperlink" xfId="15933" builtinId="8" hidden="1"/>
    <cellStyle name="Hiperlink" xfId="15935" builtinId="8" hidden="1"/>
    <cellStyle name="Hiperlink" xfId="15937" builtinId="8" hidden="1"/>
    <cellStyle name="Hiperlink" xfId="15939" builtinId="8" hidden="1"/>
    <cellStyle name="Hiperlink" xfId="15941" builtinId="8" hidden="1"/>
    <cellStyle name="Hiperlink" xfId="15943" builtinId="8" hidden="1"/>
    <cellStyle name="Hiperlink" xfId="15945" builtinId="8" hidden="1"/>
    <cellStyle name="Hiperlink" xfId="15947" builtinId="8" hidden="1"/>
    <cellStyle name="Hiperlink" xfId="15949" builtinId="8" hidden="1"/>
    <cellStyle name="Hiperlink" xfId="15951" builtinId="8" hidden="1"/>
    <cellStyle name="Hiperlink" xfId="15953" builtinId="8" hidden="1"/>
    <cellStyle name="Hiperlink" xfId="15955" builtinId="8" hidden="1"/>
    <cellStyle name="Hiperlink" xfId="15957" builtinId="8" hidden="1"/>
    <cellStyle name="Hiperlink" xfId="15959" builtinId="8" hidden="1"/>
    <cellStyle name="Hiperlink" xfId="15961" builtinId="8" hidden="1"/>
    <cellStyle name="Hiperlink" xfId="15963" builtinId="8" hidden="1"/>
    <cellStyle name="Hiperlink" xfId="15965" builtinId="8" hidden="1"/>
    <cellStyle name="Hiperlink" xfId="15967" builtinId="8" hidden="1"/>
    <cellStyle name="Hiperlink" xfId="15969" builtinId="8" hidden="1"/>
    <cellStyle name="Hiperlink" xfId="15971" builtinId="8" hidden="1"/>
    <cellStyle name="Hiperlink" xfId="15973" builtinId="8" hidden="1"/>
    <cellStyle name="Hiperlink" xfId="15975" builtinId="8" hidden="1"/>
    <cellStyle name="Hiperlink" xfId="15977" builtinId="8" hidden="1"/>
    <cellStyle name="Hiperlink" xfId="15979" builtinId="8" hidden="1"/>
    <cellStyle name="Hiperlink" xfId="15981" builtinId="8" hidden="1"/>
    <cellStyle name="Hiperlink" xfId="15983" builtinId="8" hidden="1"/>
    <cellStyle name="Hiperlink" xfId="15985" builtinId="8" hidden="1"/>
    <cellStyle name="Hiperlink" xfId="15987" builtinId="8" hidden="1"/>
    <cellStyle name="Hiperlink" xfId="15989" builtinId="8" hidden="1"/>
    <cellStyle name="Hiperlink" xfId="15991" builtinId="8" hidden="1"/>
    <cellStyle name="Hiperlink" xfId="15993" builtinId="8" hidden="1"/>
    <cellStyle name="Hiperlink" xfId="15995" builtinId="8" hidden="1"/>
    <cellStyle name="Hiperlink" xfId="15803" builtinId="8" hidden="1"/>
    <cellStyle name="Hiperlink" xfId="15998" builtinId="8" hidden="1"/>
    <cellStyle name="Hiperlink" xfId="16000" builtinId="8" hidden="1"/>
    <cellStyle name="Hiperlink" xfId="16002" builtinId="8" hidden="1"/>
    <cellStyle name="Hiperlink" xfId="16004" builtinId="8" hidden="1"/>
    <cellStyle name="Hiperlink" xfId="16006" builtinId="8" hidden="1"/>
    <cellStyle name="Hiperlink" xfId="16008" builtinId="8" hidden="1"/>
    <cellStyle name="Hiperlink" xfId="16010" builtinId="8" hidden="1"/>
    <cellStyle name="Hiperlink" xfId="16012" builtinId="8" hidden="1"/>
    <cellStyle name="Hiperlink" xfId="16014" builtinId="8" hidden="1"/>
    <cellStyle name="Hiperlink" xfId="16016" builtinId="8" hidden="1"/>
    <cellStyle name="Hiperlink" xfId="16018" builtinId="8" hidden="1"/>
    <cellStyle name="Hiperlink" xfId="16020" builtinId="8" hidden="1"/>
    <cellStyle name="Hiperlink" xfId="16022" builtinId="8" hidden="1"/>
    <cellStyle name="Hiperlink" xfId="16024" builtinId="8" hidden="1"/>
    <cellStyle name="Hiperlink" xfId="16026" builtinId="8" hidden="1"/>
    <cellStyle name="Hiperlink" xfId="16028" builtinId="8" hidden="1"/>
    <cellStyle name="Hiperlink" xfId="16030" builtinId="8" hidden="1"/>
    <cellStyle name="Hiperlink" xfId="16032" builtinId="8" hidden="1"/>
    <cellStyle name="Hiperlink" xfId="16034" builtinId="8" hidden="1"/>
    <cellStyle name="Hiperlink" xfId="16036" builtinId="8" hidden="1"/>
    <cellStyle name="Hiperlink" xfId="16038" builtinId="8" hidden="1"/>
    <cellStyle name="Hiperlink" xfId="16040" builtinId="8" hidden="1"/>
    <cellStyle name="Hiperlink" xfId="16042" builtinId="8" hidden="1"/>
    <cellStyle name="Hiperlink" xfId="16044" builtinId="8" hidden="1"/>
    <cellStyle name="Hiperlink" xfId="16046" builtinId="8" hidden="1"/>
    <cellStyle name="Hiperlink" xfId="16048" builtinId="8" hidden="1"/>
    <cellStyle name="Hiperlink" xfId="16050" builtinId="8" hidden="1"/>
    <cellStyle name="Hiperlink" xfId="16052" builtinId="8" hidden="1"/>
    <cellStyle name="Hiperlink" xfId="16054" builtinId="8" hidden="1"/>
    <cellStyle name="Hiperlink" xfId="16056" builtinId="8" hidden="1"/>
    <cellStyle name="Hiperlink" xfId="16058" builtinId="8" hidden="1"/>
    <cellStyle name="Hiperlink" xfId="16060" builtinId="8" hidden="1"/>
    <cellStyle name="Hiperlink" xfId="16062" builtinId="8" hidden="1"/>
    <cellStyle name="Hiperlink" xfId="16064" builtinId="8" hidden="1"/>
    <cellStyle name="Hiperlink" xfId="16066" builtinId="8" hidden="1"/>
    <cellStyle name="Hiperlink" xfId="16068" builtinId="8" hidden="1"/>
    <cellStyle name="Hiperlink" xfId="16070" builtinId="8" hidden="1"/>
    <cellStyle name="Hiperlink" xfId="16072" builtinId="8" hidden="1"/>
    <cellStyle name="Hiperlink" xfId="16074" builtinId="8" hidden="1"/>
    <cellStyle name="Hiperlink" xfId="16076" builtinId="8" hidden="1"/>
    <cellStyle name="Hiperlink" xfId="16078" builtinId="8" hidden="1"/>
    <cellStyle name="Hiperlink" xfId="16080" builtinId="8" hidden="1"/>
    <cellStyle name="Hiperlink" xfId="16082" builtinId="8" hidden="1"/>
    <cellStyle name="Hiperlink" xfId="16084" builtinId="8" hidden="1"/>
    <cellStyle name="Hiperlink" xfId="16086" builtinId="8" hidden="1"/>
    <cellStyle name="Hiperlink" xfId="16088" builtinId="8" hidden="1"/>
    <cellStyle name="Hiperlink" xfId="16090" builtinId="8" hidden="1"/>
    <cellStyle name="Hiperlink" xfId="16092" builtinId="8" hidden="1"/>
    <cellStyle name="Hiperlink" xfId="15900" builtinId="8" hidden="1"/>
    <cellStyle name="Hiperlink" xfId="16095" builtinId="8" hidden="1"/>
    <cellStyle name="Hiperlink" xfId="16097" builtinId="8" hidden="1"/>
    <cellStyle name="Hiperlink" xfId="16099" builtinId="8" hidden="1"/>
    <cellStyle name="Hiperlink" xfId="16101" builtinId="8" hidden="1"/>
    <cellStyle name="Hiperlink" xfId="16103" builtinId="8" hidden="1"/>
    <cellStyle name="Hiperlink" xfId="16105" builtinId="8" hidden="1"/>
    <cellStyle name="Hiperlink" xfId="16107" builtinId="8" hidden="1"/>
    <cellStyle name="Hiperlink" xfId="16109" builtinId="8" hidden="1"/>
    <cellStyle name="Hiperlink" xfId="16111" builtinId="8" hidden="1"/>
    <cellStyle name="Hiperlink" xfId="16113" builtinId="8" hidden="1"/>
    <cellStyle name="Hiperlink" xfId="16115" builtinId="8" hidden="1"/>
    <cellStyle name="Hiperlink" xfId="16117" builtinId="8" hidden="1"/>
    <cellStyle name="Hiperlink" xfId="16119" builtinId="8" hidden="1"/>
    <cellStyle name="Hiperlink" xfId="16121" builtinId="8" hidden="1"/>
    <cellStyle name="Hiperlink" xfId="16123" builtinId="8" hidden="1"/>
    <cellStyle name="Hiperlink" xfId="16125" builtinId="8" hidden="1"/>
    <cellStyle name="Hiperlink" xfId="16127" builtinId="8" hidden="1"/>
    <cellStyle name="Hiperlink" xfId="16129" builtinId="8" hidden="1"/>
    <cellStyle name="Hiperlink" xfId="16131" builtinId="8" hidden="1"/>
    <cellStyle name="Hiperlink" xfId="16133" builtinId="8" hidden="1"/>
    <cellStyle name="Hiperlink" xfId="16135" builtinId="8" hidden="1"/>
    <cellStyle name="Hiperlink" xfId="16137" builtinId="8" hidden="1"/>
    <cellStyle name="Hiperlink" xfId="16139" builtinId="8" hidden="1"/>
    <cellStyle name="Hiperlink" xfId="16141" builtinId="8" hidden="1"/>
    <cellStyle name="Hiperlink" xfId="16143" builtinId="8" hidden="1"/>
    <cellStyle name="Hiperlink" xfId="16145" builtinId="8" hidden="1"/>
    <cellStyle name="Hiperlink" xfId="16147" builtinId="8" hidden="1"/>
    <cellStyle name="Hiperlink" xfId="16149" builtinId="8" hidden="1"/>
    <cellStyle name="Hiperlink" xfId="16151" builtinId="8" hidden="1"/>
    <cellStyle name="Hiperlink" xfId="16153" builtinId="8" hidden="1"/>
    <cellStyle name="Hiperlink" xfId="16155" builtinId="8" hidden="1"/>
    <cellStyle name="Hiperlink" xfId="16157" builtinId="8" hidden="1"/>
    <cellStyle name="Hiperlink" xfId="16159" builtinId="8" hidden="1"/>
    <cellStyle name="Hiperlink" xfId="16161" builtinId="8" hidden="1"/>
    <cellStyle name="Hiperlink" xfId="16163" builtinId="8" hidden="1"/>
    <cellStyle name="Hiperlink" xfId="16165" builtinId="8" hidden="1"/>
    <cellStyle name="Hiperlink" xfId="16167" builtinId="8" hidden="1"/>
    <cellStyle name="Hiperlink" xfId="16169" builtinId="8" hidden="1"/>
    <cellStyle name="Hiperlink" xfId="16171" builtinId="8" hidden="1"/>
    <cellStyle name="Hiperlink" xfId="16173" builtinId="8" hidden="1"/>
    <cellStyle name="Hiperlink" xfId="16175" builtinId="8" hidden="1"/>
    <cellStyle name="Hiperlink" xfId="16177" builtinId="8" hidden="1"/>
    <cellStyle name="Hiperlink" xfId="16179" builtinId="8" hidden="1"/>
    <cellStyle name="Hiperlink" xfId="16181" builtinId="8" hidden="1"/>
    <cellStyle name="Hiperlink" xfId="16183" builtinId="8" hidden="1"/>
    <cellStyle name="Hiperlink" xfId="16185" builtinId="8" hidden="1"/>
    <cellStyle name="Hiperlink" xfId="16187" builtinId="8" hidden="1"/>
    <cellStyle name="Hiperlink" xfId="16189" builtinId="8" hidden="1"/>
    <cellStyle name="Hiperlink" xfId="15997" builtinId="8" hidden="1"/>
    <cellStyle name="Hiperlink" xfId="16192" builtinId="8" hidden="1"/>
    <cellStyle name="Hiperlink" xfId="16194" builtinId="8" hidden="1"/>
    <cellStyle name="Hiperlink" xfId="16196" builtinId="8" hidden="1"/>
    <cellStyle name="Hiperlink" xfId="16198" builtinId="8" hidden="1"/>
    <cellStyle name="Hiperlink" xfId="16200" builtinId="8" hidden="1"/>
    <cellStyle name="Hiperlink" xfId="16202" builtinId="8" hidden="1"/>
    <cellStyle name="Hiperlink" xfId="16204" builtinId="8" hidden="1"/>
    <cellStyle name="Hiperlink" xfId="16206" builtinId="8" hidden="1"/>
    <cellStyle name="Hiperlink" xfId="16208" builtinId="8" hidden="1"/>
    <cellStyle name="Hiperlink" xfId="16210" builtinId="8" hidden="1"/>
    <cellStyle name="Hiperlink" xfId="16212" builtinId="8" hidden="1"/>
    <cellStyle name="Hiperlink" xfId="16214" builtinId="8" hidden="1"/>
    <cellStyle name="Hiperlink" xfId="16216" builtinId="8" hidden="1"/>
    <cellStyle name="Hiperlink" xfId="16218" builtinId="8" hidden="1"/>
    <cellStyle name="Hiperlink" xfId="16220" builtinId="8" hidden="1"/>
    <cellStyle name="Hiperlink" xfId="16222" builtinId="8" hidden="1"/>
    <cellStyle name="Hiperlink" xfId="16224" builtinId="8" hidden="1"/>
    <cellStyle name="Hiperlink" xfId="16226" builtinId="8" hidden="1"/>
    <cellStyle name="Hiperlink" xfId="16228" builtinId="8" hidden="1"/>
    <cellStyle name="Hiperlink" xfId="16230" builtinId="8" hidden="1"/>
    <cellStyle name="Hiperlink" xfId="16232" builtinId="8" hidden="1"/>
    <cellStyle name="Hiperlink" xfId="16234" builtinId="8" hidden="1"/>
    <cellStyle name="Hiperlink" xfId="16236" builtinId="8" hidden="1"/>
    <cellStyle name="Hiperlink" xfId="16238" builtinId="8" hidden="1"/>
    <cellStyle name="Hiperlink" xfId="16240" builtinId="8" hidden="1"/>
    <cellStyle name="Hiperlink" xfId="16242" builtinId="8" hidden="1"/>
    <cellStyle name="Hiperlink" xfId="16244" builtinId="8" hidden="1"/>
    <cellStyle name="Hiperlink" xfId="16246" builtinId="8" hidden="1"/>
    <cellStyle name="Hiperlink" xfId="16248" builtinId="8" hidden="1"/>
    <cellStyle name="Hiperlink" xfId="16250" builtinId="8" hidden="1"/>
    <cellStyle name="Hiperlink" xfId="16252" builtinId="8" hidden="1"/>
    <cellStyle name="Hiperlink" xfId="16254" builtinId="8" hidden="1"/>
    <cellStyle name="Hiperlink" xfId="16256" builtinId="8" hidden="1"/>
    <cellStyle name="Hiperlink" xfId="16258" builtinId="8" hidden="1"/>
    <cellStyle name="Hiperlink" xfId="16260" builtinId="8" hidden="1"/>
    <cellStyle name="Hiperlink" xfId="16262" builtinId="8" hidden="1"/>
    <cellStyle name="Hiperlink" xfId="16264" builtinId="8" hidden="1"/>
    <cellStyle name="Hiperlink" xfId="16266" builtinId="8" hidden="1"/>
    <cellStyle name="Hiperlink" xfId="16268" builtinId="8" hidden="1"/>
    <cellStyle name="Hiperlink" xfId="16270" builtinId="8" hidden="1"/>
    <cellStyle name="Hiperlink" xfId="16272" builtinId="8" hidden="1"/>
    <cellStyle name="Hiperlink" xfId="16274" builtinId="8" hidden="1"/>
    <cellStyle name="Hiperlink" xfId="16276" builtinId="8" hidden="1"/>
    <cellStyle name="Hiperlink" xfId="16278" builtinId="8" hidden="1"/>
    <cellStyle name="Hiperlink" xfId="16280" builtinId="8" hidden="1"/>
    <cellStyle name="Hiperlink" xfId="16282" builtinId="8" hidden="1"/>
    <cellStyle name="Hiperlink" xfId="16284" builtinId="8" hidden="1"/>
    <cellStyle name="Hiperlink" xfId="16286" builtinId="8" hidden="1"/>
    <cellStyle name="Hiperlink" xfId="16094" builtinId="8" hidden="1"/>
    <cellStyle name="Hiperlink" xfId="16288" builtinId="8" hidden="1"/>
    <cellStyle name="Hiperlink" xfId="16290" builtinId="8" hidden="1"/>
    <cellStyle name="Hiperlink" xfId="16292" builtinId="8" hidden="1"/>
    <cellStyle name="Hiperlink" xfId="16294" builtinId="8" hidden="1"/>
    <cellStyle name="Hiperlink" xfId="16296" builtinId="8" hidden="1"/>
    <cellStyle name="Hiperlink" xfId="16298" builtinId="8" hidden="1"/>
    <cellStyle name="Hiperlink" xfId="16300" builtinId="8" hidden="1"/>
    <cellStyle name="Hiperlink" xfId="16302" builtinId="8" hidden="1"/>
    <cellStyle name="Hiperlink" xfId="16304" builtinId="8" hidden="1"/>
    <cellStyle name="Hiperlink" xfId="16306" builtinId="8" hidden="1"/>
    <cellStyle name="Hiperlink" xfId="16308" builtinId="8" hidden="1"/>
    <cellStyle name="Hiperlink" xfId="16310" builtinId="8" hidden="1"/>
    <cellStyle name="Hiperlink" xfId="16312" builtinId="8" hidden="1"/>
    <cellStyle name="Hiperlink" xfId="16314" builtinId="8" hidden="1"/>
    <cellStyle name="Hiperlink" xfId="16316" builtinId="8" hidden="1"/>
    <cellStyle name="Hiperlink" xfId="16318" builtinId="8" hidden="1"/>
    <cellStyle name="Hiperlink" xfId="16320" builtinId="8" hidden="1"/>
    <cellStyle name="Hiperlink" xfId="16322" builtinId="8" hidden="1"/>
    <cellStyle name="Hiperlink" xfId="16324" builtinId="8" hidden="1"/>
    <cellStyle name="Hiperlink" xfId="16326" builtinId="8" hidden="1"/>
    <cellStyle name="Hiperlink" xfId="16328" builtinId="8" hidden="1"/>
    <cellStyle name="Hiperlink" xfId="16330" builtinId="8" hidden="1"/>
    <cellStyle name="Hiperlink" xfId="16332" builtinId="8" hidden="1"/>
    <cellStyle name="Hiperlink" xfId="16334" builtinId="8" hidden="1"/>
    <cellStyle name="Hiperlink" xfId="16336" builtinId="8" hidden="1"/>
    <cellStyle name="Hiperlink" xfId="16338" builtinId="8" hidden="1"/>
    <cellStyle name="Hiperlink" xfId="16340" builtinId="8" hidden="1"/>
    <cellStyle name="Hiperlink" xfId="16342" builtinId="8" hidden="1"/>
    <cellStyle name="Hiperlink" xfId="16344" builtinId="8" hidden="1"/>
    <cellStyle name="Hiperlink" xfId="16346" builtinId="8" hidden="1"/>
    <cellStyle name="Hiperlink" xfId="16348" builtinId="8" hidden="1"/>
    <cellStyle name="Hiperlink" xfId="16350" builtinId="8" hidden="1"/>
    <cellStyle name="Hiperlink" xfId="16352" builtinId="8" hidden="1"/>
    <cellStyle name="Hiperlink" xfId="16354" builtinId="8" hidden="1"/>
    <cellStyle name="Hiperlink" xfId="16356" builtinId="8" hidden="1"/>
    <cellStyle name="Hiperlink" xfId="16358" builtinId="8" hidden="1"/>
    <cellStyle name="Hiperlink" xfId="16360" builtinId="8" hidden="1"/>
    <cellStyle name="Hiperlink" xfId="16362" builtinId="8" hidden="1"/>
    <cellStyle name="Hiperlink" xfId="16364" builtinId="8" hidden="1"/>
    <cellStyle name="Hiperlink" xfId="16366" builtinId="8" hidden="1"/>
    <cellStyle name="Hiperlink" xfId="16368" builtinId="8" hidden="1"/>
    <cellStyle name="Hiperlink" xfId="16370" builtinId="8" hidden="1"/>
    <cellStyle name="Hiperlink" xfId="16372" builtinId="8" hidden="1"/>
    <cellStyle name="Hiperlink" xfId="16374" builtinId="8" hidden="1"/>
    <cellStyle name="Hiperlink" xfId="16376" builtinId="8" hidden="1"/>
    <cellStyle name="Hiperlink" xfId="16378" builtinId="8" hidden="1"/>
    <cellStyle name="Hiperlink" xfId="16380" builtinId="8" hidden="1"/>
    <cellStyle name="Hiperlink" xfId="16382" builtinId="8" hidden="1"/>
    <cellStyle name="Hiperlink" xfId="16191" builtinId="8" hidden="1"/>
    <cellStyle name="Hiperlink" xfId="16384" builtinId="8" hidden="1"/>
    <cellStyle name="Hiperlink" xfId="16386" builtinId="8" hidden="1"/>
    <cellStyle name="Hiperlink" xfId="16388" builtinId="8" hidden="1"/>
    <cellStyle name="Hiperlink" xfId="16390" builtinId="8" hidden="1"/>
    <cellStyle name="Hiperlink" xfId="16392" builtinId="8" hidden="1"/>
    <cellStyle name="Hiperlink" xfId="16394" builtinId="8" hidden="1"/>
    <cellStyle name="Hiperlink" xfId="16396" builtinId="8" hidden="1"/>
    <cellStyle name="Hiperlink" xfId="16398" builtinId="8" hidden="1"/>
    <cellStyle name="Hiperlink" xfId="16400" builtinId="8" hidden="1"/>
    <cellStyle name="Hiperlink" xfId="16402" builtinId="8" hidden="1"/>
    <cellStyle name="Hiperlink" xfId="16404" builtinId="8" hidden="1"/>
    <cellStyle name="Hiperlink" xfId="16406" builtinId="8" hidden="1"/>
    <cellStyle name="Hiperlink" xfId="16408" builtinId="8" hidden="1"/>
    <cellStyle name="Hiperlink" xfId="16410" builtinId="8" hidden="1"/>
    <cellStyle name="Hiperlink" xfId="16412" builtinId="8" hidden="1"/>
    <cellStyle name="Hiperlink" xfId="16414" builtinId="8" hidden="1"/>
    <cellStyle name="Hiperlink" xfId="16416" builtinId="8" hidden="1"/>
    <cellStyle name="Hiperlink" xfId="16418" builtinId="8" hidden="1"/>
    <cellStyle name="Hiperlink" xfId="16420" builtinId="8" hidden="1"/>
    <cellStyle name="Hiperlink" xfId="16422" builtinId="8" hidden="1"/>
    <cellStyle name="Hiperlink" xfId="16424" builtinId="8" hidden="1"/>
    <cellStyle name="Hiperlink" xfId="16426" builtinId="8" hidden="1"/>
    <cellStyle name="Hiperlink" xfId="16428" builtinId="8" hidden="1"/>
    <cellStyle name="Hiperlink" xfId="16430" builtinId="8" hidden="1"/>
    <cellStyle name="Hiperlink" xfId="16432" builtinId="8" hidden="1"/>
    <cellStyle name="Hiperlink" xfId="16434" builtinId="8" hidden="1"/>
    <cellStyle name="Hiperlink" xfId="16436" builtinId="8" hidden="1"/>
    <cellStyle name="Hiperlink" xfId="16438" builtinId="8" hidden="1"/>
    <cellStyle name="Hiperlink" xfId="16440" builtinId="8" hidden="1"/>
    <cellStyle name="Hiperlink" xfId="16442" builtinId="8" hidden="1"/>
    <cellStyle name="Hiperlink" xfId="16444" builtinId="8" hidden="1"/>
    <cellStyle name="Hiperlink" xfId="16446" builtinId="8" hidden="1"/>
    <cellStyle name="Hiperlink" xfId="16448" builtinId="8" hidden="1"/>
    <cellStyle name="Hiperlink" xfId="16450" builtinId="8" hidden="1"/>
    <cellStyle name="Hiperlink" xfId="16452" builtinId="8" hidden="1"/>
    <cellStyle name="Hiperlink" xfId="16454" builtinId="8" hidden="1"/>
    <cellStyle name="Hiperlink" xfId="16456" builtinId="8" hidden="1"/>
    <cellStyle name="Hiperlink" xfId="16458" builtinId="8" hidden="1"/>
    <cellStyle name="Hiperlink" xfId="16460" builtinId="8" hidden="1"/>
    <cellStyle name="Hiperlink" xfId="16462" builtinId="8" hidden="1"/>
    <cellStyle name="Hiperlink" xfId="16464" builtinId="8" hidden="1"/>
    <cellStyle name="Hiperlink" xfId="16466" builtinId="8" hidden="1"/>
    <cellStyle name="Hiperlink" xfId="16468" builtinId="8" hidden="1"/>
    <cellStyle name="Hiperlink" xfId="16470" builtinId="8" hidden="1"/>
    <cellStyle name="Hiperlink" xfId="16472" builtinId="8" hidden="1"/>
    <cellStyle name="Hiperlink" xfId="16474" builtinId="8" hidden="1"/>
    <cellStyle name="Hiperlink" xfId="16476" builtinId="8" hidden="1"/>
    <cellStyle name="Hiperlink" xfId="16478" builtinId="8" hidden="1"/>
    <cellStyle name="Hiperlink" xfId="16480" builtinId="8" hidden="1"/>
    <cellStyle name="Hiperlink" xfId="16482" builtinId="8" hidden="1"/>
    <cellStyle name="Hiperlink" xfId="16484" builtinId="8" hidden="1"/>
    <cellStyle name="Hiperlink" xfId="16486" builtinId="8" hidden="1"/>
    <cellStyle name="Hiperlink" xfId="16488" builtinId="8" hidden="1"/>
    <cellStyle name="Hiperlink" xfId="16490" builtinId="8" hidden="1"/>
    <cellStyle name="Hiperlink" xfId="16492" builtinId="8" hidden="1"/>
    <cellStyle name="Hiperlink" xfId="16494" builtinId="8" hidden="1"/>
    <cellStyle name="Hiperlink" xfId="16496" builtinId="8" hidden="1"/>
    <cellStyle name="Hiperlink" xfId="16498" builtinId="8" hidden="1"/>
    <cellStyle name="Hiperlink" xfId="16500" builtinId="8" hidden="1"/>
    <cellStyle name="Hiperlink" xfId="16502" builtinId="8" hidden="1"/>
    <cellStyle name="Hiperlink" xfId="16504" builtinId="8" hidden="1"/>
    <cellStyle name="Hiperlink" xfId="16506" builtinId="8" hidden="1"/>
    <cellStyle name="Hiperlink" xfId="16508" builtinId="8" hidden="1"/>
    <cellStyle name="Hiperlink" xfId="16510" builtinId="8" hidden="1"/>
    <cellStyle name="Hiperlink" xfId="16512" builtinId="8" hidden="1"/>
    <cellStyle name="Hiperlink" xfId="16514" builtinId="8" hidden="1"/>
    <cellStyle name="Hiperlink" xfId="16516" builtinId="8" hidden="1"/>
    <cellStyle name="Hiperlink" xfId="16518" builtinId="8" hidden="1"/>
    <cellStyle name="Hiperlink" xfId="16520" builtinId="8" hidden="1"/>
    <cellStyle name="Hiperlink" xfId="16522" builtinId="8" hidden="1"/>
    <cellStyle name="Hiperlink" xfId="16524" builtinId="8" hidden="1"/>
    <cellStyle name="Hiperlink" xfId="16526" builtinId="8" hidden="1"/>
    <cellStyle name="Hiperlink" xfId="16528" builtinId="8" hidden="1"/>
    <cellStyle name="Hiperlink" xfId="16530" builtinId="8" hidden="1"/>
    <cellStyle name="Hiperlink" xfId="16532" builtinId="8" hidden="1"/>
    <cellStyle name="Hiperlink" xfId="16534" builtinId="8" hidden="1"/>
    <cellStyle name="Hiperlink" xfId="16536" builtinId="8" hidden="1"/>
    <cellStyle name="Hiperlink" xfId="16538" builtinId="8" hidden="1"/>
    <cellStyle name="Hiperlink" xfId="16540" builtinId="8" hidden="1"/>
    <cellStyle name="Hiperlink" xfId="16542" builtinId="8" hidden="1"/>
    <cellStyle name="Hiperlink" xfId="16544" builtinId="8" hidden="1"/>
    <cellStyle name="Hiperlink" xfId="16546" builtinId="8" hidden="1"/>
    <cellStyle name="Hiperlink" xfId="16548" builtinId="8" hidden="1"/>
    <cellStyle name="Hiperlink" xfId="16550" builtinId="8" hidden="1"/>
    <cellStyle name="Hiperlink" xfId="16552" builtinId="8" hidden="1"/>
    <cellStyle name="Hiperlink" xfId="16554" builtinId="8" hidden="1"/>
    <cellStyle name="Hiperlink" xfId="16556" builtinId="8" hidden="1"/>
    <cellStyle name="Hiperlink" xfId="16558" builtinId="8" hidden="1"/>
    <cellStyle name="Hiperlink" xfId="16560" builtinId="8" hidden="1"/>
    <cellStyle name="Hiperlink" xfId="16562" builtinId="8" hidden="1"/>
    <cellStyle name="Hiperlink" xfId="16564" builtinId="8" hidden="1"/>
    <cellStyle name="Hiperlink" xfId="16566" builtinId="8" hidden="1"/>
    <cellStyle name="Hiperlink" xfId="16568" builtinId="8" hidden="1"/>
    <cellStyle name="Hiperlink" xfId="16570" builtinId="8" hidden="1"/>
    <cellStyle name="Hiperlink" xfId="16572" builtinId="8" hidden="1"/>
    <cellStyle name="Hiperlink" xfId="16574" builtinId="8" hidden="1"/>
    <cellStyle name="Hiperlink" xfId="16576" builtinId="8" hidden="1"/>
    <cellStyle name="Hiperlink" xfId="16578" builtinId="8" hidden="1"/>
    <cellStyle name="Hiperlink" xfId="16580" builtinId="8" hidden="1"/>
    <cellStyle name="Hiperlink" xfId="16582" builtinId="8" hidden="1"/>
    <cellStyle name="Hiperlink" xfId="16584" builtinId="8" hidden="1"/>
    <cellStyle name="Hiperlink" xfId="16586" builtinId="8" hidden="1"/>
    <cellStyle name="Hiperlink" xfId="16588" builtinId="8" hidden="1"/>
    <cellStyle name="Hiperlink" xfId="16590" builtinId="8" hidden="1"/>
    <cellStyle name="Hiperlink" xfId="16592" builtinId="8" hidden="1"/>
    <cellStyle name="Hiperlink" xfId="16594" builtinId="8" hidden="1"/>
    <cellStyle name="Hiperlink" xfId="16596" builtinId="8" hidden="1"/>
    <cellStyle name="Hiperlink" xfId="16598" builtinId="8" hidden="1"/>
    <cellStyle name="Hiperlink" xfId="16600" builtinId="8" hidden="1"/>
    <cellStyle name="Hiperlink" xfId="16602" builtinId="8" hidden="1"/>
    <cellStyle name="Hiperlink" xfId="16604" builtinId="8" hidden="1"/>
    <cellStyle name="Hiperlink" xfId="16606" builtinId="8" hidden="1"/>
    <cellStyle name="Hiperlink" xfId="16608" builtinId="8" hidden="1"/>
    <cellStyle name="Hiperlink" xfId="16610" builtinId="8" hidden="1"/>
    <cellStyle name="Hiperlink" xfId="16612" builtinId="8" hidden="1"/>
    <cellStyle name="Hiperlink" xfId="16614" builtinId="8" hidden="1"/>
    <cellStyle name="Hiperlink" xfId="16616" builtinId="8" hidden="1"/>
    <cellStyle name="Hiperlink" xfId="16618" builtinId="8" hidden="1"/>
    <cellStyle name="Hiperlink" xfId="16620" builtinId="8" hidden="1"/>
    <cellStyle name="Hiperlink" xfId="16622" builtinId="8" hidden="1"/>
    <cellStyle name="Hiperlink" xfId="16624" builtinId="8" hidden="1"/>
    <cellStyle name="Hiperlink" xfId="16626" builtinId="8" hidden="1"/>
    <cellStyle name="Hiperlink" xfId="16628" builtinId="8" hidden="1"/>
    <cellStyle name="Hiperlink" xfId="16630" builtinId="8" hidden="1"/>
    <cellStyle name="Hiperlink" xfId="16632" builtinId="8" hidden="1"/>
    <cellStyle name="Hiperlink" xfId="16634" builtinId="8" hidden="1"/>
    <cellStyle name="Hiperlink" xfId="16636" builtinId="8" hidden="1"/>
    <cellStyle name="Hiperlink" xfId="16638" builtinId="8" hidden="1"/>
    <cellStyle name="Hiperlink" xfId="16640" builtinId="8" hidden="1"/>
    <cellStyle name="Hiperlink" xfId="16642" builtinId="8" hidden="1"/>
    <cellStyle name="Hiperlink" xfId="16644" builtinId="8" hidden="1"/>
    <cellStyle name="Hiperlink" xfId="16646" builtinId="8" hidden="1"/>
    <cellStyle name="Hiperlink" xfId="16648" builtinId="8" hidden="1"/>
    <cellStyle name="Hiperlink" xfId="16650" builtinId="8" hidden="1"/>
    <cellStyle name="Hiperlink" xfId="16652" builtinId="8" hidden="1"/>
    <cellStyle name="Hiperlink" xfId="16654" builtinId="8" hidden="1"/>
    <cellStyle name="Hiperlink" xfId="16656" builtinId="8" hidden="1"/>
    <cellStyle name="Hiperlink" xfId="16658" builtinId="8" hidden="1"/>
    <cellStyle name="Hiperlink" xfId="16660" builtinId="8" hidden="1"/>
    <cellStyle name="Hiperlink" xfId="16662" builtinId="8" hidden="1"/>
    <cellStyle name="Hiperlink" xfId="16664" builtinId="8" hidden="1"/>
    <cellStyle name="Hiperlink" xfId="16666" builtinId="8" hidden="1"/>
    <cellStyle name="Hiperlink" xfId="16668" builtinId="8" hidden="1"/>
    <cellStyle name="Hiperlink" xfId="16670" builtinId="8" hidden="1"/>
    <cellStyle name="Hiperlink" xfId="16672" builtinId="8" hidden="1"/>
    <cellStyle name="Hiperlink" xfId="16674" builtinId="8" hidden="1"/>
    <cellStyle name="Hiperlink" xfId="16685" builtinId="8" hidden="1"/>
    <cellStyle name="Hiperlink" xfId="16687" builtinId="8" hidden="1"/>
    <cellStyle name="Hiperlink" xfId="16689" builtinId="8" hidden="1"/>
    <cellStyle name="Hiperlink" xfId="16691" builtinId="8" hidden="1"/>
    <cellStyle name="Hiperlink" xfId="16693" builtinId="8" hidden="1"/>
    <cellStyle name="Hiperlink" xfId="16695" builtinId="8" hidden="1"/>
    <cellStyle name="Hiperlink" xfId="16697" builtinId="8" hidden="1"/>
    <cellStyle name="Hiperlink" xfId="16699" builtinId="8" hidden="1"/>
    <cellStyle name="Hiperlink" xfId="16701" builtinId="8" hidden="1"/>
    <cellStyle name="Hiperlink" xfId="16703" builtinId="8" hidden="1"/>
    <cellStyle name="Hiperlink" xfId="16705" builtinId="8" hidden="1"/>
    <cellStyle name="Hiperlink" xfId="16707" builtinId="8" hidden="1"/>
    <cellStyle name="Hiperlink" xfId="16709" builtinId="8" hidden="1"/>
    <cellStyle name="Hiperlink" xfId="16711" builtinId="8" hidden="1"/>
    <cellStyle name="Hiperlink" xfId="16713" builtinId="8" hidden="1"/>
    <cellStyle name="Hiperlink" xfId="16715" builtinId="8" hidden="1"/>
    <cellStyle name="Hiperlink" xfId="16717" builtinId="8" hidden="1"/>
    <cellStyle name="Hiperlink" xfId="16719" builtinId="8" hidden="1"/>
    <cellStyle name="Hiperlink" xfId="16721" builtinId="8" hidden="1"/>
    <cellStyle name="Hiperlink" xfId="16723" builtinId="8" hidden="1"/>
    <cellStyle name="Hiperlink" xfId="16725" builtinId="8" hidden="1"/>
    <cellStyle name="Hiperlink" xfId="16727" builtinId="8" hidden="1"/>
    <cellStyle name="Hiperlink" xfId="16729" builtinId="8" hidden="1"/>
    <cellStyle name="Hiperlink" xfId="16731" builtinId="8" hidden="1"/>
    <cellStyle name="Hiperlink" xfId="16733" builtinId="8" hidden="1"/>
    <cellStyle name="Hiperlink" xfId="16735" builtinId="8" hidden="1"/>
    <cellStyle name="Hiperlink" xfId="16737" builtinId="8" hidden="1"/>
    <cellStyle name="Hiperlink" xfId="16739" builtinId="8" hidden="1"/>
    <cellStyle name="Hiperlink" xfId="16741" builtinId="8" hidden="1"/>
    <cellStyle name="Hiperlink" xfId="16743" builtinId="8" hidden="1"/>
    <cellStyle name="Hiperlink" xfId="16745" builtinId="8" hidden="1"/>
    <cellStyle name="Hiperlink" xfId="16747" builtinId="8" hidden="1"/>
    <cellStyle name="Hiperlink" xfId="16749" builtinId="8" hidden="1"/>
    <cellStyle name="Hiperlink" xfId="16751" builtinId="8" hidden="1"/>
    <cellStyle name="Hiperlink" xfId="16753" builtinId="8" hidden="1"/>
    <cellStyle name="Hiperlink" xfId="16755" builtinId="8" hidden="1"/>
    <cellStyle name="Hiperlink" xfId="16757" builtinId="8" hidden="1"/>
    <cellStyle name="Hiperlink" xfId="16759" builtinId="8" hidden="1"/>
    <cellStyle name="Hiperlink" xfId="16761" builtinId="8" hidden="1"/>
    <cellStyle name="Hiperlink" xfId="16763" builtinId="8" hidden="1"/>
    <cellStyle name="Hiperlink" xfId="16765" builtinId="8" hidden="1"/>
    <cellStyle name="Hiperlink" xfId="16767" builtinId="8" hidden="1"/>
    <cellStyle name="Hiperlink" xfId="16769" builtinId="8" hidden="1"/>
    <cellStyle name="Hiperlink" xfId="16771" builtinId="8" hidden="1"/>
    <cellStyle name="Hiperlink" xfId="16773" builtinId="8" hidden="1"/>
    <cellStyle name="Hiperlink" xfId="16775" builtinId="8" hidden="1"/>
    <cellStyle name="Hiperlink" xfId="16777" builtinId="8" hidden="1"/>
    <cellStyle name="Hiperlink" xfId="16779" builtinId="8" hidden="1"/>
    <cellStyle name="Hiperlink" xfId="16781" builtinId="8" hidden="1"/>
    <cellStyle name="Hiperlink" xfId="16681" builtinId="8" hidden="1"/>
    <cellStyle name="Hiperlink" xfId="16785" builtinId="8" hidden="1"/>
    <cellStyle name="Hiperlink" xfId="16787" builtinId="8" hidden="1"/>
    <cellStyle name="Hiperlink" xfId="16789" builtinId="8" hidden="1"/>
    <cellStyle name="Hiperlink" xfId="16791" builtinId="8" hidden="1"/>
    <cellStyle name="Hiperlink" xfId="16793" builtinId="8" hidden="1"/>
    <cellStyle name="Hiperlink" xfId="16795" builtinId="8" hidden="1"/>
    <cellStyle name="Hiperlink" xfId="16797" builtinId="8" hidden="1"/>
    <cellStyle name="Hiperlink" xfId="16799" builtinId="8" hidden="1"/>
    <cellStyle name="Hiperlink" xfId="16801" builtinId="8" hidden="1"/>
    <cellStyle name="Hiperlink" xfId="16803" builtinId="8" hidden="1"/>
    <cellStyle name="Hiperlink" xfId="16805" builtinId="8" hidden="1"/>
    <cellStyle name="Hiperlink" xfId="16807" builtinId="8" hidden="1"/>
    <cellStyle name="Hiperlink" xfId="16809" builtinId="8" hidden="1"/>
    <cellStyle name="Hiperlink" xfId="16811" builtinId="8" hidden="1"/>
    <cellStyle name="Hiperlink" xfId="16813" builtinId="8" hidden="1"/>
    <cellStyle name="Hiperlink" xfId="16815" builtinId="8" hidden="1"/>
    <cellStyle name="Hiperlink" xfId="16817" builtinId="8" hidden="1"/>
    <cellStyle name="Hiperlink" xfId="16819" builtinId="8" hidden="1"/>
    <cellStyle name="Hiperlink" xfId="16821" builtinId="8" hidden="1"/>
    <cellStyle name="Hiperlink" xfId="16823" builtinId="8" hidden="1"/>
    <cellStyle name="Hiperlink" xfId="16825" builtinId="8" hidden="1"/>
    <cellStyle name="Hiperlink" xfId="16827" builtinId="8" hidden="1"/>
    <cellStyle name="Hiperlink" xfId="16829" builtinId="8" hidden="1"/>
    <cellStyle name="Hiperlink" xfId="16831" builtinId="8" hidden="1"/>
    <cellStyle name="Hiperlink" xfId="16833" builtinId="8" hidden="1"/>
    <cellStyle name="Hiperlink" xfId="16835" builtinId="8" hidden="1"/>
    <cellStyle name="Hiperlink" xfId="16837" builtinId="8" hidden="1"/>
    <cellStyle name="Hiperlink" xfId="16839" builtinId="8" hidden="1"/>
    <cellStyle name="Hiperlink" xfId="16841" builtinId="8" hidden="1"/>
    <cellStyle name="Hiperlink" xfId="16843" builtinId="8" hidden="1"/>
    <cellStyle name="Hiperlink" xfId="16845" builtinId="8" hidden="1"/>
    <cellStyle name="Hiperlink" xfId="16847" builtinId="8" hidden="1"/>
    <cellStyle name="Hiperlink" xfId="16849" builtinId="8" hidden="1"/>
    <cellStyle name="Hiperlink" xfId="16851" builtinId="8" hidden="1"/>
    <cellStyle name="Hiperlink" xfId="16853" builtinId="8" hidden="1"/>
    <cellStyle name="Hiperlink" xfId="16855" builtinId="8" hidden="1"/>
    <cellStyle name="Hiperlink" xfId="16857" builtinId="8" hidden="1"/>
    <cellStyle name="Hiperlink" xfId="16859" builtinId="8" hidden="1"/>
    <cellStyle name="Hiperlink" xfId="16861" builtinId="8" hidden="1"/>
    <cellStyle name="Hiperlink" xfId="16863" builtinId="8" hidden="1"/>
    <cellStyle name="Hiperlink" xfId="16865" builtinId="8" hidden="1"/>
    <cellStyle name="Hiperlink" xfId="16867" builtinId="8" hidden="1"/>
    <cellStyle name="Hiperlink" xfId="16869" builtinId="8" hidden="1"/>
    <cellStyle name="Hiperlink" xfId="16871" builtinId="8" hidden="1"/>
    <cellStyle name="Hiperlink" xfId="16873" builtinId="8" hidden="1"/>
    <cellStyle name="Hiperlink" xfId="16875" builtinId="8" hidden="1"/>
    <cellStyle name="Hiperlink" xfId="16877" builtinId="8" hidden="1"/>
    <cellStyle name="Hiperlink" xfId="16879" builtinId="8" hidden="1"/>
    <cellStyle name="Hiperlink" xfId="16678" builtinId="8" hidden="1"/>
    <cellStyle name="Hiperlink" xfId="16883" builtinId="8" hidden="1"/>
    <cellStyle name="Hiperlink" xfId="16885" builtinId="8" hidden="1"/>
    <cellStyle name="Hiperlink" xfId="16887" builtinId="8" hidden="1"/>
    <cellStyle name="Hiperlink" xfId="16889" builtinId="8" hidden="1"/>
    <cellStyle name="Hiperlink" xfId="16891" builtinId="8" hidden="1"/>
    <cellStyle name="Hiperlink" xfId="16893" builtinId="8" hidden="1"/>
    <cellStyle name="Hiperlink" xfId="16895" builtinId="8" hidden="1"/>
    <cellStyle name="Hiperlink" xfId="16897" builtinId="8" hidden="1"/>
    <cellStyle name="Hiperlink" xfId="16899" builtinId="8" hidden="1"/>
    <cellStyle name="Hiperlink" xfId="16901" builtinId="8" hidden="1"/>
    <cellStyle name="Hiperlink" xfId="16903" builtinId="8" hidden="1"/>
    <cellStyle name="Hiperlink" xfId="16905" builtinId="8" hidden="1"/>
    <cellStyle name="Hiperlink" xfId="16907" builtinId="8" hidden="1"/>
    <cellStyle name="Hiperlink" xfId="16909" builtinId="8" hidden="1"/>
    <cellStyle name="Hiperlink" xfId="16911" builtinId="8" hidden="1"/>
    <cellStyle name="Hiperlink" xfId="16913" builtinId="8" hidden="1"/>
    <cellStyle name="Hiperlink" xfId="16915" builtinId="8" hidden="1"/>
    <cellStyle name="Hiperlink" xfId="16917" builtinId="8" hidden="1"/>
    <cellStyle name="Hiperlink" xfId="16919" builtinId="8" hidden="1"/>
    <cellStyle name="Hiperlink" xfId="16921" builtinId="8" hidden="1"/>
    <cellStyle name="Hiperlink" xfId="16923" builtinId="8" hidden="1"/>
    <cellStyle name="Hiperlink" xfId="16925" builtinId="8" hidden="1"/>
    <cellStyle name="Hiperlink" xfId="16927" builtinId="8" hidden="1"/>
    <cellStyle name="Hiperlink" xfId="16929" builtinId="8" hidden="1"/>
    <cellStyle name="Hiperlink" xfId="16931" builtinId="8" hidden="1"/>
    <cellStyle name="Hiperlink" xfId="16933" builtinId="8" hidden="1"/>
    <cellStyle name="Hiperlink" xfId="16935" builtinId="8" hidden="1"/>
    <cellStyle name="Hiperlink" xfId="16937" builtinId="8" hidden="1"/>
    <cellStyle name="Hiperlink" xfId="16939" builtinId="8" hidden="1"/>
    <cellStyle name="Hiperlink" xfId="16941" builtinId="8" hidden="1"/>
    <cellStyle name="Hiperlink" xfId="16943" builtinId="8" hidden="1"/>
    <cellStyle name="Hiperlink" xfId="16945" builtinId="8" hidden="1"/>
    <cellStyle name="Hiperlink" xfId="16947" builtinId="8" hidden="1"/>
    <cellStyle name="Hiperlink" xfId="16949" builtinId="8" hidden="1"/>
    <cellStyle name="Hiperlink" xfId="16951" builtinId="8" hidden="1"/>
    <cellStyle name="Hiperlink" xfId="16953" builtinId="8" hidden="1"/>
    <cellStyle name="Hiperlink" xfId="16955" builtinId="8" hidden="1"/>
    <cellStyle name="Hiperlink" xfId="16957" builtinId="8" hidden="1"/>
    <cellStyle name="Hiperlink" xfId="16959" builtinId="8" hidden="1"/>
    <cellStyle name="Hiperlink" xfId="16961" builtinId="8" hidden="1"/>
    <cellStyle name="Hiperlink" xfId="16963" builtinId="8" hidden="1"/>
    <cellStyle name="Hiperlink" xfId="16965" builtinId="8" hidden="1"/>
    <cellStyle name="Hiperlink" xfId="16967" builtinId="8" hidden="1"/>
    <cellStyle name="Hiperlink" xfId="16969" builtinId="8" hidden="1"/>
    <cellStyle name="Hiperlink" xfId="16971" builtinId="8" hidden="1"/>
    <cellStyle name="Hiperlink" xfId="16973" builtinId="8" hidden="1"/>
    <cellStyle name="Hiperlink" xfId="16975" builtinId="8" hidden="1"/>
    <cellStyle name="Hiperlink" xfId="16977" builtinId="8" hidden="1"/>
    <cellStyle name="Hiperlink" xfId="16784" builtinId="8" hidden="1"/>
    <cellStyle name="Hiperlink" xfId="16981" builtinId="8" hidden="1"/>
    <cellStyle name="Hiperlink" xfId="16983" builtinId="8" hidden="1"/>
    <cellStyle name="Hiperlink" xfId="16985" builtinId="8" hidden="1"/>
    <cellStyle name="Hiperlink" xfId="16987" builtinId="8" hidden="1"/>
    <cellStyle name="Hiperlink" xfId="16989" builtinId="8" hidden="1"/>
    <cellStyle name="Hiperlink" xfId="16991" builtinId="8" hidden="1"/>
    <cellStyle name="Hiperlink" xfId="16993" builtinId="8" hidden="1"/>
    <cellStyle name="Hiperlink" xfId="16995" builtinId="8" hidden="1"/>
    <cellStyle name="Hiperlink" xfId="16997" builtinId="8" hidden="1"/>
    <cellStyle name="Hiperlink" xfId="16999" builtinId="8" hidden="1"/>
    <cellStyle name="Hiperlink" xfId="17001" builtinId="8" hidden="1"/>
    <cellStyle name="Hiperlink" xfId="17003" builtinId="8" hidden="1"/>
    <cellStyle name="Hiperlink" xfId="17005" builtinId="8" hidden="1"/>
    <cellStyle name="Hiperlink" xfId="17007" builtinId="8" hidden="1"/>
    <cellStyle name="Hiperlink" xfId="17009" builtinId="8" hidden="1"/>
    <cellStyle name="Hiperlink" xfId="17011" builtinId="8" hidden="1"/>
    <cellStyle name="Hiperlink" xfId="17013" builtinId="8" hidden="1"/>
    <cellStyle name="Hiperlink" xfId="17015" builtinId="8" hidden="1"/>
    <cellStyle name="Hiperlink" xfId="17017" builtinId="8" hidden="1"/>
    <cellStyle name="Hiperlink" xfId="17019" builtinId="8" hidden="1"/>
    <cellStyle name="Hiperlink" xfId="17021" builtinId="8" hidden="1"/>
    <cellStyle name="Hiperlink" xfId="17023" builtinId="8" hidden="1"/>
    <cellStyle name="Hiperlink" xfId="17025" builtinId="8" hidden="1"/>
    <cellStyle name="Hiperlink" xfId="17027" builtinId="8" hidden="1"/>
    <cellStyle name="Hiperlink" xfId="17029" builtinId="8" hidden="1"/>
    <cellStyle name="Hiperlink" xfId="17031" builtinId="8" hidden="1"/>
    <cellStyle name="Hiperlink" xfId="17033" builtinId="8" hidden="1"/>
    <cellStyle name="Hiperlink" xfId="17035" builtinId="8" hidden="1"/>
    <cellStyle name="Hiperlink" xfId="17037" builtinId="8" hidden="1"/>
    <cellStyle name="Hiperlink" xfId="17039" builtinId="8" hidden="1"/>
    <cellStyle name="Hiperlink" xfId="17041" builtinId="8" hidden="1"/>
    <cellStyle name="Hiperlink" xfId="17043" builtinId="8" hidden="1"/>
    <cellStyle name="Hiperlink" xfId="17045" builtinId="8" hidden="1"/>
    <cellStyle name="Hiperlink" xfId="17047" builtinId="8" hidden="1"/>
    <cellStyle name="Hiperlink" xfId="17049" builtinId="8" hidden="1"/>
    <cellStyle name="Hiperlink" xfId="17051" builtinId="8" hidden="1"/>
    <cellStyle name="Hiperlink" xfId="17053" builtinId="8" hidden="1"/>
    <cellStyle name="Hiperlink" xfId="17055" builtinId="8" hidden="1"/>
    <cellStyle name="Hiperlink" xfId="17057" builtinId="8" hidden="1"/>
    <cellStyle name="Hiperlink" xfId="17059" builtinId="8" hidden="1"/>
    <cellStyle name="Hiperlink" xfId="17061" builtinId="8" hidden="1"/>
    <cellStyle name="Hiperlink" xfId="17063" builtinId="8" hidden="1"/>
    <cellStyle name="Hiperlink" xfId="17065" builtinId="8" hidden="1"/>
    <cellStyle name="Hiperlink" xfId="17067" builtinId="8" hidden="1"/>
    <cellStyle name="Hiperlink" xfId="17069" builtinId="8" hidden="1"/>
    <cellStyle name="Hiperlink" xfId="17071" builtinId="8" hidden="1"/>
    <cellStyle name="Hiperlink" xfId="17073" builtinId="8" hidden="1"/>
    <cellStyle name="Hiperlink" xfId="17075" builtinId="8" hidden="1"/>
    <cellStyle name="Hiperlink" xfId="16882" builtinId="8" hidden="1"/>
    <cellStyle name="Hiperlink" xfId="17079" builtinId="8" hidden="1"/>
    <cellStyle name="Hiperlink" xfId="17081" builtinId="8" hidden="1"/>
    <cellStyle name="Hiperlink" xfId="17083" builtinId="8" hidden="1"/>
    <cellStyle name="Hiperlink" xfId="17085" builtinId="8" hidden="1"/>
    <cellStyle name="Hiperlink" xfId="17087" builtinId="8" hidden="1"/>
    <cellStyle name="Hiperlink" xfId="17089" builtinId="8" hidden="1"/>
    <cellStyle name="Hiperlink" xfId="17091" builtinId="8" hidden="1"/>
    <cellStyle name="Hiperlink" xfId="17093" builtinId="8" hidden="1"/>
    <cellStyle name="Hiperlink" xfId="17095" builtinId="8" hidden="1"/>
    <cellStyle name="Hiperlink" xfId="17097" builtinId="8" hidden="1"/>
    <cellStyle name="Hiperlink" xfId="17099" builtinId="8" hidden="1"/>
    <cellStyle name="Hiperlink" xfId="17101" builtinId="8" hidden="1"/>
    <cellStyle name="Hiperlink" xfId="17103" builtinId="8" hidden="1"/>
    <cellStyle name="Hiperlink" xfId="17105" builtinId="8" hidden="1"/>
    <cellStyle name="Hiperlink" xfId="17107" builtinId="8" hidden="1"/>
    <cellStyle name="Hiperlink" xfId="17109" builtinId="8" hidden="1"/>
    <cellStyle name="Hiperlink" xfId="17111" builtinId="8" hidden="1"/>
    <cellStyle name="Hiperlink" xfId="17113" builtinId="8" hidden="1"/>
    <cellStyle name="Hiperlink" xfId="17115" builtinId="8" hidden="1"/>
    <cellStyle name="Hiperlink" xfId="17117" builtinId="8" hidden="1"/>
    <cellStyle name="Hiperlink" xfId="17119" builtinId="8" hidden="1"/>
    <cellStyle name="Hiperlink" xfId="17121" builtinId="8" hidden="1"/>
    <cellStyle name="Hiperlink" xfId="17123" builtinId="8" hidden="1"/>
    <cellStyle name="Hiperlink" xfId="17125" builtinId="8" hidden="1"/>
    <cellStyle name="Hiperlink" xfId="17127" builtinId="8" hidden="1"/>
    <cellStyle name="Hiperlink" xfId="17129" builtinId="8" hidden="1"/>
    <cellStyle name="Hiperlink" xfId="17131" builtinId="8" hidden="1"/>
    <cellStyle name="Hiperlink" xfId="17133" builtinId="8" hidden="1"/>
    <cellStyle name="Hiperlink" xfId="17135" builtinId="8" hidden="1"/>
    <cellStyle name="Hiperlink" xfId="17137" builtinId="8" hidden="1"/>
    <cellStyle name="Hiperlink" xfId="17139" builtinId="8" hidden="1"/>
    <cellStyle name="Hiperlink" xfId="17141" builtinId="8" hidden="1"/>
    <cellStyle name="Hiperlink" xfId="17143" builtinId="8" hidden="1"/>
    <cellStyle name="Hiperlink" xfId="17145" builtinId="8" hidden="1"/>
    <cellStyle name="Hiperlink" xfId="17147" builtinId="8" hidden="1"/>
    <cellStyle name="Hiperlink" xfId="17149" builtinId="8" hidden="1"/>
    <cellStyle name="Hiperlink" xfId="17151" builtinId="8" hidden="1"/>
    <cellStyle name="Hiperlink" xfId="17153" builtinId="8" hidden="1"/>
    <cellStyle name="Hiperlink" xfId="17155" builtinId="8" hidden="1"/>
    <cellStyle name="Hiperlink" xfId="17157" builtinId="8" hidden="1"/>
    <cellStyle name="Hiperlink" xfId="17159" builtinId="8" hidden="1"/>
    <cellStyle name="Hiperlink" xfId="17161" builtinId="8" hidden="1"/>
    <cellStyle name="Hiperlink" xfId="17163" builtinId="8" hidden="1"/>
    <cellStyle name="Hiperlink" xfId="17165" builtinId="8" hidden="1"/>
    <cellStyle name="Hiperlink" xfId="17167" builtinId="8" hidden="1"/>
    <cellStyle name="Hiperlink" xfId="17169" builtinId="8" hidden="1"/>
    <cellStyle name="Hiperlink" xfId="17171" builtinId="8" hidden="1"/>
    <cellStyle name="Hiperlink" xfId="17173" builtinId="8" hidden="1"/>
    <cellStyle name="Hiperlink" xfId="16980" builtinId="8" hidden="1"/>
    <cellStyle name="Hiperlink" xfId="17177" builtinId="8" hidden="1"/>
    <cellStyle name="Hiperlink" xfId="17179" builtinId="8" hidden="1"/>
    <cellStyle name="Hiperlink" xfId="17181" builtinId="8" hidden="1"/>
    <cellStyle name="Hiperlink" xfId="17183" builtinId="8" hidden="1"/>
    <cellStyle name="Hiperlink" xfId="17185" builtinId="8" hidden="1"/>
    <cellStyle name="Hiperlink" xfId="17187" builtinId="8" hidden="1"/>
    <cellStyle name="Hiperlink" xfId="17189" builtinId="8" hidden="1"/>
    <cellStyle name="Hiperlink" xfId="17191" builtinId="8" hidden="1"/>
    <cellStyle name="Hiperlink" xfId="17193" builtinId="8" hidden="1"/>
    <cellStyle name="Hiperlink" xfId="17195" builtinId="8" hidden="1"/>
    <cellStyle name="Hiperlink" xfId="17197" builtinId="8" hidden="1"/>
    <cellStyle name="Hiperlink" xfId="17199" builtinId="8" hidden="1"/>
    <cellStyle name="Hiperlink" xfId="17201" builtinId="8" hidden="1"/>
    <cellStyle name="Hiperlink" xfId="17203" builtinId="8" hidden="1"/>
    <cellStyle name="Hiperlink" xfId="17205" builtinId="8" hidden="1"/>
    <cellStyle name="Hiperlink" xfId="17207" builtinId="8" hidden="1"/>
    <cellStyle name="Hiperlink" xfId="17209" builtinId="8" hidden="1"/>
    <cellStyle name="Hiperlink" xfId="17211" builtinId="8" hidden="1"/>
    <cellStyle name="Hiperlink" xfId="17213" builtinId="8" hidden="1"/>
    <cellStyle name="Hiperlink" xfId="17215" builtinId="8" hidden="1"/>
    <cellStyle name="Hiperlink" xfId="17217" builtinId="8" hidden="1"/>
    <cellStyle name="Hiperlink" xfId="17219" builtinId="8" hidden="1"/>
    <cellStyle name="Hiperlink" xfId="17221" builtinId="8" hidden="1"/>
    <cellStyle name="Hiperlink" xfId="17223" builtinId="8" hidden="1"/>
    <cellStyle name="Hiperlink" xfId="17225" builtinId="8" hidden="1"/>
    <cellStyle name="Hiperlink" xfId="17227" builtinId="8" hidden="1"/>
    <cellStyle name="Hiperlink" xfId="17229" builtinId="8" hidden="1"/>
    <cellStyle name="Hiperlink" xfId="17231" builtinId="8" hidden="1"/>
    <cellStyle name="Hiperlink" xfId="17233" builtinId="8" hidden="1"/>
    <cellStyle name="Hiperlink" xfId="17235" builtinId="8" hidden="1"/>
    <cellStyle name="Hiperlink" xfId="17237" builtinId="8" hidden="1"/>
    <cellStyle name="Hiperlink" xfId="17239" builtinId="8" hidden="1"/>
    <cellStyle name="Hiperlink" xfId="17241" builtinId="8" hidden="1"/>
    <cellStyle name="Hiperlink" xfId="17243" builtinId="8" hidden="1"/>
    <cellStyle name="Hiperlink" xfId="17245" builtinId="8" hidden="1"/>
    <cellStyle name="Hiperlink" xfId="17247" builtinId="8" hidden="1"/>
    <cellStyle name="Hiperlink" xfId="17249" builtinId="8" hidden="1"/>
    <cellStyle name="Hiperlink" xfId="17251" builtinId="8" hidden="1"/>
    <cellStyle name="Hiperlink" xfId="17253" builtinId="8" hidden="1"/>
    <cellStyle name="Hiperlink" xfId="17255" builtinId="8" hidden="1"/>
    <cellStyle name="Hiperlink" xfId="17257" builtinId="8" hidden="1"/>
    <cellStyle name="Hiperlink" xfId="17259" builtinId="8" hidden="1"/>
    <cellStyle name="Hiperlink" xfId="17261" builtinId="8" hidden="1"/>
    <cellStyle name="Hiperlink" xfId="17263" builtinId="8" hidden="1"/>
    <cellStyle name="Hiperlink" xfId="17265" builtinId="8" hidden="1"/>
    <cellStyle name="Hiperlink" xfId="17267" builtinId="8" hidden="1"/>
    <cellStyle name="Hiperlink" xfId="17269" builtinId="8" hidden="1"/>
    <cellStyle name="Hiperlink" xfId="17271" builtinId="8" hidden="1"/>
    <cellStyle name="Hiperlink" xfId="17078" builtinId="8" hidden="1"/>
    <cellStyle name="Hiperlink" xfId="17275" builtinId="8" hidden="1"/>
    <cellStyle name="Hiperlink" xfId="17277" builtinId="8" hidden="1"/>
    <cellStyle name="Hiperlink" xfId="17279" builtinId="8" hidden="1"/>
    <cellStyle name="Hiperlink" xfId="17281" builtinId="8" hidden="1"/>
    <cellStyle name="Hiperlink" xfId="17283" builtinId="8" hidden="1"/>
    <cellStyle name="Hiperlink" xfId="17285" builtinId="8" hidden="1"/>
    <cellStyle name="Hiperlink" xfId="17287" builtinId="8" hidden="1"/>
    <cellStyle name="Hiperlink" xfId="17289" builtinId="8" hidden="1"/>
    <cellStyle name="Hiperlink" xfId="17291" builtinId="8" hidden="1"/>
    <cellStyle name="Hiperlink" xfId="17293" builtinId="8" hidden="1"/>
    <cellStyle name="Hiperlink" xfId="17295" builtinId="8" hidden="1"/>
    <cellStyle name="Hiperlink" xfId="17297" builtinId="8" hidden="1"/>
    <cellStyle name="Hiperlink" xfId="17299" builtinId="8" hidden="1"/>
    <cellStyle name="Hiperlink" xfId="17301" builtinId="8" hidden="1"/>
    <cellStyle name="Hiperlink" xfId="17303" builtinId="8" hidden="1"/>
    <cellStyle name="Hiperlink" xfId="17305" builtinId="8" hidden="1"/>
    <cellStyle name="Hiperlink" xfId="17307" builtinId="8" hidden="1"/>
    <cellStyle name="Hiperlink" xfId="17309" builtinId="8" hidden="1"/>
    <cellStyle name="Hiperlink" xfId="17311" builtinId="8" hidden="1"/>
    <cellStyle name="Hiperlink" xfId="17313" builtinId="8" hidden="1"/>
    <cellStyle name="Hiperlink" xfId="17315" builtinId="8" hidden="1"/>
    <cellStyle name="Hiperlink" xfId="17317" builtinId="8" hidden="1"/>
    <cellStyle name="Hiperlink" xfId="17319" builtinId="8" hidden="1"/>
    <cellStyle name="Hiperlink" xfId="17321" builtinId="8" hidden="1"/>
    <cellStyle name="Hiperlink" xfId="17323" builtinId="8" hidden="1"/>
    <cellStyle name="Hiperlink" xfId="17325" builtinId="8" hidden="1"/>
    <cellStyle name="Hiperlink" xfId="17327" builtinId="8" hidden="1"/>
    <cellStyle name="Hiperlink" xfId="17329" builtinId="8" hidden="1"/>
    <cellStyle name="Hiperlink" xfId="17331" builtinId="8" hidden="1"/>
    <cellStyle name="Hiperlink" xfId="17333" builtinId="8" hidden="1"/>
    <cellStyle name="Hiperlink" xfId="17335" builtinId="8" hidden="1"/>
    <cellStyle name="Hiperlink" xfId="17337" builtinId="8" hidden="1"/>
    <cellStyle name="Hiperlink" xfId="17339" builtinId="8" hidden="1"/>
    <cellStyle name="Hiperlink" xfId="17341" builtinId="8" hidden="1"/>
    <cellStyle name="Hiperlink" xfId="17343" builtinId="8" hidden="1"/>
    <cellStyle name="Hiperlink" xfId="17345" builtinId="8" hidden="1"/>
    <cellStyle name="Hiperlink" xfId="17347" builtinId="8" hidden="1"/>
    <cellStyle name="Hiperlink" xfId="17349" builtinId="8" hidden="1"/>
    <cellStyle name="Hiperlink" xfId="17351" builtinId="8" hidden="1"/>
    <cellStyle name="Hiperlink" xfId="17353" builtinId="8" hidden="1"/>
    <cellStyle name="Hiperlink" xfId="17355" builtinId="8" hidden="1"/>
    <cellStyle name="Hiperlink" xfId="17357" builtinId="8" hidden="1"/>
    <cellStyle name="Hiperlink" xfId="17359" builtinId="8" hidden="1"/>
    <cellStyle name="Hiperlink" xfId="17361" builtinId="8" hidden="1"/>
    <cellStyle name="Hiperlink" xfId="17363" builtinId="8" hidden="1"/>
    <cellStyle name="Hiperlink" xfId="17365" builtinId="8" hidden="1"/>
    <cellStyle name="Hiperlink" xfId="17367" builtinId="8" hidden="1"/>
    <cellStyle name="Hiperlink" xfId="17369" builtinId="8" hidden="1"/>
    <cellStyle name="Hiperlink" xfId="17176" builtinId="8" hidden="1"/>
    <cellStyle name="Hiperlink" xfId="17373" builtinId="8" hidden="1"/>
    <cellStyle name="Hiperlink" xfId="17375" builtinId="8" hidden="1"/>
    <cellStyle name="Hiperlink" xfId="17377" builtinId="8" hidden="1"/>
    <cellStyle name="Hiperlink" xfId="17379" builtinId="8" hidden="1"/>
    <cellStyle name="Hiperlink" xfId="17381" builtinId="8" hidden="1"/>
    <cellStyle name="Hiperlink" xfId="17383" builtinId="8" hidden="1"/>
    <cellStyle name="Hiperlink" xfId="17385" builtinId="8" hidden="1"/>
    <cellStyle name="Hiperlink" xfId="17387" builtinId="8" hidden="1"/>
    <cellStyle name="Hiperlink" xfId="17389" builtinId="8" hidden="1"/>
    <cellStyle name="Hiperlink" xfId="17391" builtinId="8" hidden="1"/>
    <cellStyle name="Hiperlink" xfId="17393" builtinId="8" hidden="1"/>
    <cellStyle name="Hiperlink" xfId="17395" builtinId="8" hidden="1"/>
    <cellStyle name="Hiperlink" xfId="17397" builtinId="8" hidden="1"/>
    <cellStyle name="Hiperlink" xfId="17399" builtinId="8" hidden="1"/>
    <cellStyle name="Hiperlink" xfId="17401" builtinId="8" hidden="1"/>
    <cellStyle name="Hiperlink" xfId="17403" builtinId="8" hidden="1"/>
    <cellStyle name="Hiperlink" xfId="17405" builtinId="8" hidden="1"/>
    <cellStyle name="Hiperlink" xfId="17407" builtinId="8" hidden="1"/>
    <cellStyle name="Hiperlink" xfId="17409" builtinId="8" hidden="1"/>
    <cellStyle name="Hiperlink" xfId="17411" builtinId="8" hidden="1"/>
    <cellStyle name="Hiperlink" xfId="17413" builtinId="8" hidden="1"/>
    <cellStyle name="Hiperlink" xfId="17415" builtinId="8" hidden="1"/>
    <cellStyle name="Hiperlink" xfId="17417" builtinId="8" hidden="1"/>
    <cellStyle name="Hiperlink" xfId="17419" builtinId="8" hidden="1"/>
    <cellStyle name="Hiperlink" xfId="17421" builtinId="8" hidden="1"/>
    <cellStyle name="Hiperlink" xfId="17423" builtinId="8" hidden="1"/>
    <cellStyle name="Hiperlink" xfId="17425" builtinId="8" hidden="1"/>
    <cellStyle name="Hiperlink" xfId="17427" builtinId="8" hidden="1"/>
    <cellStyle name="Hiperlink" xfId="17429" builtinId="8" hidden="1"/>
    <cellStyle name="Hiperlink" xfId="17431" builtinId="8" hidden="1"/>
    <cellStyle name="Hiperlink" xfId="17433" builtinId="8" hidden="1"/>
    <cellStyle name="Hiperlink" xfId="17435" builtinId="8" hidden="1"/>
    <cellStyle name="Hiperlink" xfId="17437" builtinId="8" hidden="1"/>
    <cellStyle name="Hiperlink" xfId="17439" builtinId="8" hidden="1"/>
    <cellStyle name="Hiperlink" xfId="17441" builtinId="8" hidden="1"/>
    <cellStyle name="Hiperlink" xfId="17443" builtinId="8" hidden="1"/>
    <cellStyle name="Hiperlink" xfId="17445" builtinId="8" hidden="1"/>
    <cellStyle name="Hiperlink" xfId="17447" builtinId="8" hidden="1"/>
    <cellStyle name="Hiperlink" xfId="17449" builtinId="8" hidden="1"/>
    <cellStyle name="Hiperlink" xfId="17451" builtinId="8" hidden="1"/>
    <cellStyle name="Hiperlink" xfId="17453" builtinId="8" hidden="1"/>
    <cellStyle name="Hiperlink" xfId="17455" builtinId="8" hidden="1"/>
    <cellStyle name="Hiperlink" xfId="17457" builtinId="8" hidden="1"/>
    <cellStyle name="Hiperlink" xfId="17459" builtinId="8" hidden="1"/>
    <cellStyle name="Hiperlink" xfId="17461" builtinId="8" hidden="1"/>
    <cellStyle name="Hiperlink" xfId="17463" builtinId="8" hidden="1"/>
    <cellStyle name="Hiperlink" xfId="17465" builtinId="8" hidden="1"/>
    <cellStyle name="Hiperlink" xfId="17467" builtinId="8" hidden="1"/>
    <cellStyle name="Hiperlink" xfId="17274" builtinId="8" hidden="1"/>
    <cellStyle name="Hiperlink" xfId="17471" builtinId="8" hidden="1"/>
    <cellStyle name="Hiperlink" xfId="17473" builtinId="8" hidden="1"/>
    <cellStyle name="Hiperlink" xfId="17475" builtinId="8" hidden="1"/>
    <cellStyle name="Hiperlink" xfId="17477" builtinId="8" hidden="1"/>
    <cellStyle name="Hiperlink" xfId="17479" builtinId="8" hidden="1"/>
    <cellStyle name="Hiperlink" xfId="17481" builtinId="8" hidden="1"/>
    <cellStyle name="Hiperlink" xfId="17483" builtinId="8" hidden="1"/>
    <cellStyle name="Hiperlink" xfId="17485" builtinId="8" hidden="1"/>
    <cellStyle name="Hiperlink" xfId="17487" builtinId="8" hidden="1"/>
    <cellStyle name="Hiperlink" xfId="17489" builtinId="8" hidden="1"/>
    <cellStyle name="Hiperlink" xfId="17491" builtinId="8" hidden="1"/>
    <cellStyle name="Hiperlink" xfId="17493" builtinId="8" hidden="1"/>
    <cellStyle name="Hiperlink" xfId="17495" builtinId="8" hidden="1"/>
    <cellStyle name="Hiperlink" xfId="17497" builtinId="8" hidden="1"/>
    <cellStyle name="Hiperlink" xfId="17499" builtinId="8" hidden="1"/>
    <cellStyle name="Hiperlink" xfId="17501" builtinId="8" hidden="1"/>
    <cellStyle name="Hiperlink" xfId="17503" builtinId="8" hidden="1"/>
    <cellStyle name="Hiperlink" xfId="17505" builtinId="8" hidden="1"/>
    <cellStyle name="Hiperlink" xfId="17507" builtinId="8" hidden="1"/>
    <cellStyle name="Hiperlink" xfId="17509" builtinId="8" hidden="1"/>
    <cellStyle name="Hiperlink" xfId="17511" builtinId="8" hidden="1"/>
    <cellStyle name="Hiperlink" xfId="17513" builtinId="8" hidden="1"/>
    <cellStyle name="Hiperlink" xfId="17515" builtinId="8" hidden="1"/>
    <cellStyle name="Hiperlink" xfId="17517" builtinId="8" hidden="1"/>
    <cellStyle name="Hiperlink" xfId="17519" builtinId="8" hidden="1"/>
    <cellStyle name="Hiperlink" xfId="17521" builtinId="8" hidden="1"/>
    <cellStyle name="Hiperlink" xfId="17523" builtinId="8" hidden="1"/>
    <cellStyle name="Hiperlink" xfId="17525" builtinId="8" hidden="1"/>
    <cellStyle name="Hiperlink" xfId="17527" builtinId="8" hidden="1"/>
    <cellStyle name="Hiperlink" xfId="17529" builtinId="8" hidden="1"/>
    <cellStyle name="Hiperlink" xfId="17531" builtinId="8" hidden="1"/>
    <cellStyle name="Hiperlink" xfId="17533" builtinId="8" hidden="1"/>
    <cellStyle name="Hiperlink" xfId="17535" builtinId="8" hidden="1"/>
    <cellStyle name="Hiperlink" xfId="17537" builtinId="8" hidden="1"/>
    <cellStyle name="Hiperlink" xfId="17539" builtinId="8" hidden="1"/>
    <cellStyle name="Hiperlink" xfId="17541" builtinId="8" hidden="1"/>
    <cellStyle name="Hiperlink" xfId="17543" builtinId="8" hidden="1"/>
    <cellStyle name="Hiperlink" xfId="17545" builtinId="8" hidden="1"/>
    <cellStyle name="Hiperlink" xfId="17547" builtinId="8" hidden="1"/>
    <cellStyle name="Hiperlink" xfId="17549" builtinId="8" hidden="1"/>
    <cellStyle name="Hiperlink" xfId="17551" builtinId="8" hidden="1"/>
    <cellStyle name="Hiperlink" xfId="17553" builtinId="8" hidden="1"/>
    <cellStyle name="Hiperlink" xfId="17555" builtinId="8" hidden="1"/>
    <cellStyle name="Hiperlink" xfId="17557" builtinId="8" hidden="1"/>
    <cellStyle name="Hiperlink" xfId="17559" builtinId="8" hidden="1"/>
    <cellStyle name="Hiperlink" xfId="17561" builtinId="8" hidden="1"/>
    <cellStyle name="Hiperlink" xfId="17563" builtinId="8" hidden="1"/>
    <cellStyle name="Hiperlink" xfId="17565" builtinId="8" hidden="1"/>
    <cellStyle name="Hiperlink" xfId="17372" builtinId="8" hidden="1"/>
    <cellStyle name="Hiperlink" xfId="17569" builtinId="8" hidden="1"/>
    <cellStyle name="Hiperlink" xfId="17571" builtinId="8" hidden="1"/>
    <cellStyle name="Hiperlink" xfId="17573" builtinId="8" hidden="1"/>
    <cellStyle name="Hiperlink" xfId="17575" builtinId="8" hidden="1"/>
    <cellStyle name="Hiperlink" xfId="17577" builtinId="8" hidden="1"/>
    <cellStyle name="Hiperlink" xfId="17579" builtinId="8" hidden="1"/>
    <cellStyle name="Hiperlink" xfId="17581" builtinId="8" hidden="1"/>
    <cellStyle name="Hiperlink" xfId="17583" builtinId="8" hidden="1"/>
    <cellStyle name="Hiperlink" xfId="17585" builtinId="8" hidden="1"/>
    <cellStyle name="Hiperlink" xfId="17587" builtinId="8" hidden="1"/>
    <cellStyle name="Hiperlink" xfId="17589" builtinId="8" hidden="1"/>
    <cellStyle name="Hiperlink" xfId="17591" builtinId="8" hidden="1"/>
    <cellStyle name="Hiperlink" xfId="17593" builtinId="8" hidden="1"/>
    <cellStyle name="Hiperlink" xfId="17595" builtinId="8" hidden="1"/>
    <cellStyle name="Hiperlink" xfId="17597" builtinId="8" hidden="1"/>
    <cellStyle name="Hiperlink" xfId="17599" builtinId="8" hidden="1"/>
    <cellStyle name="Hiperlink" xfId="17601" builtinId="8" hidden="1"/>
    <cellStyle name="Hiperlink" xfId="17603" builtinId="8" hidden="1"/>
    <cellStyle name="Hiperlink" xfId="17605" builtinId="8" hidden="1"/>
    <cellStyle name="Hiperlink" xfId="17607" builtinId="8" hidden="1"/>
    <cellStyle name="Hiperlink" xfId="17609" builtinId="8" hidden="1"/>
    <cellStyle name="Hiperlink" xfId="17611" builtinId="8" hidden="1"/>
    <cellStyle name="Hiperlink" xfId="17613" builtinId="8" hidden="1"/>
    <cellStyle name="Hiperlink" xfId="17615" builtinId="8" hidden="1"/>
    <cellStyle name="Hiperlink" xfId="17617" builtinId="8" hidden="1"/>
    <cellStyle name="Hiperlink" xfId="17619" builtinId="8" hidden="1"/>
    <cellStyle name="Hiperlink" xfId="17621" builtinId="8" hidden="1"/>
    <cellStyle name="Hiperlink" xfId="17623" builtinId="8" hidden="1"/>
    <cellStyle name="Hiperlink" xfId="17625" builtinId="8" hidden="1"/>
    <cellStyle name="Hiperlink" xfId="17627" builtinId="8" hidden="1"/>
    <cellStyle name="Hiperlink" xfId="17629" builtinId="8" hidden="1"/>
    <cellStyle name="Hiperlink" xfId="17631" builtinId="8" hidden="1"/>
    <cellStyle name="Hiperlink" xfId="17633" builtinId="8" hidden="1"/>
    <cellStyle name="Hiperlink" xfId="17635" builtinId="8" hidden="1"/>
    <cellStyle name="Hiperlink" xfId="17637" builtinId="8" hidden="1"/>
    <cellStyle name="Hiperlink" xfId="17639" builtinId="8" hidden="1"/>
    <cellStyle name="Hiperlink" xfId="17641" builtinId="8" hidden="1"/>
    <cellStyle name="Hiperlink" xfId="17643" builtinId="8" hidden="1"/>
    <cellStyle name="Hiperlink" xfId="17645" builtinId="8" hidden="1"/>
    <cellStyle name="Hiperlink" xfId="17647" builtinId="8" hidden="1"/>
    <cellStyle name="Hiperlink" xfId="17649" builtinId="8" hidden="1"/>
    <cellStyle name="Hiperlink" xfId="17651" builtinId="8" hidden="1"/>
    <cellStyle name="Hiperlink" xfId="17653" builtinId="8" hidden="1"/>
    <cellStyle name="Hiperlink" xfId="17655" builtinId="8" hidden="1"/>
    <cellStyle name="Hiperlink" xfId="17657" builtinId="8" hidden="1"/>
    <cellStyle name="Hiperlink" xfId="17659" builtinId="8" hidden="1"/>
    <cellStyle name="Hiperlink" xfId="17661" builtinId="8" hidden="1"/>
    <cellStyle name="Hiperlink" xfId="17663" builtinId="8" hidden="1"/>
    <cellStyle name="Hiperlink" xfId="17470" builtinId="8" hidden="1"/>
    <cellStyle name="Hiperlink" xfId="17667" builtinId="8" hidden="1"/>
    <cellStyle name="Hiperlink" xfId="17669" builtinId="8" hidden="1"/>
    <cellStyle name="Hiperlink" xfId="17671" builtinId="8" hidden="1"/>
    <cellStyle name="Hiperlink" xfId="17673" builtinId="8" hidden="1"/>
    <cellStyle name="Hiperlink" xfId="17675" builtinId="8" hidden="1"/>
    <cellStyle name="Hiperlink" xfId="17677" builtinId="8" hidden="1"/>
    <cellStyle name="Hiperlink" xfId="17679" builtinId="8" hidden="1"/>
    <cellStyle name="Hiperlink" xfId="17681" builtinId="8" hidden="1"/>
    <cellStyle name="Hiperlink" xfId="17683" builtinId="8" hidden="1"/>
    <cellStyle name="Hiperlink" xfId="17685" builtinId="8" hidden="1"/>
    <cellStyle name="Hiperlink" xfId="17687" builtinId="8" hidden="1"/>
    <cellStyle name="Hiperlink" xfId="17689" builtinId="8" hidden="1"/>
    <cellStyle name="Hiperlink" xfId="17691" builtinId="8" hidden="1"/>
    <cellStyle name="Hiperlink" xfId="17693" builtinId="8" hidden="1"/>
    <cellStyle name="Hiperlink" xfId="17695" builtinId="8" hidden="1"/>
    <cellStyle name="Hiperlink" xfId="17697" builtinId="8" hidden="1"/>
    <cellStyle name="Hiperlink" xfId="17699" builtinId="8" hidden="1"/>
    <cellStyle name="Hiperlink" xfId="17701" builtinId="8" hidden="1"/>
    <cellStyle name="Hiperlink" xfId="17703" builtinId="8" hidden="1"/>
    <cellStyle name="Hiperlink" xfId="17705" builtinId="8" hidden="1"/>
    <cellStyle name="Hiperlink" xfId="17707" builtinId="8" hidden="1"/>
    <cellStyle name="Hiperlink" xfId="17709" builtinId="8" hidden="1"/>
    <cellStyle name="Hiperlink" xfId="17711" builtinId="8" hidden="1"/>
    <cellStyle name="Hiperlink" xfId="17713" builtinId="8" hidden="1"/>
    <cellStyle name="Hiperlink" xfId="17715" builtinId="8" hidden="1"/>
    <cellStyle name="Hiperlink" xfId="17717" builtinId="8" hidden="1"/>
    <cellStyle name="Hiperlink" xfId="17719" builtinId="8" hidden="1"/>
    <cellStyle name="Hiperlink" xfId="17721" builtinId="8" hidden="1"/>
    <cellStyle name="Hiperlink" xfId="17723" builtinId="8" hidden="1"/>
    <cellStyle name="Hiperlink" xfId="17725" builtinId="8" hidden="1"/>
    <cellStyle name="Hiperlink" xfId="17727" builtinId="8" hidden="1"/>
    <cellStyle name="Hiperlink" xfId="17729" builtinId="8" hidden="1"/>
    <cellStyle name="Hiperlink" xfId="17731" builtinId="8" hidden="1"/>
    <cellStyle name="Hiperlink" xfId="17733" builtinId="8" hidden="1"/>
    <cellStyle name="Hiperlink" xfId="17735" builtinId="8" hidden="1"/>
    <cellStyle name="Hiperlink" xfId="17737" builtinId="8" hidden="1"/>
    <cellStyle name="Hiperlink" xfId="17739" builtinId="8" hidden="1"/>
    <cellStyle name="Hiperlink" xfId="17741" builtinId="8" hidden="1"/>
    <cellStyle name="Hiperlink" xfId="17743" builtinId="8" hidden="1"/>
    <cellStyle name="Hiperlink" xfId="17745" builtinId="8" hidden="1"/>
    <cellStyle name="Hiperlink" xfId="17747" builtinId="8" hidden="1"/>
    <cellStyle name="Hiperlink" xfId="17749" builtinId="8" hidden="1"/>
    <cellStyle name="Hiperlink" xfId="17751" builtinId="8" hidden="1"/>
    <cellStyle name="Hiperlink" xfId="17753" builtinId="8" hidden="1"/>
    <cellStyle name="Hiperlink" xfId="17755" builtinId="8" hidden="1"/>
    <cellStyle name="Hiperlink" xfId="17757" builtinId="8" hidden="1"/>
    <cellStyle name="Hiperlink" xfId="17759" builtinId="8" hidden="1"/>
    <cellStyle name="Hiperlink" xfId="17761" builtinId="8" hidden="1"/>
    <cellStyle name="Hiperlink" xfId="17568" builtinId="8" hidden="1"/>
    <cellStyle name="Hiperlink" xfId="17765" builtinId="8" hidden="1"/>
    <cellStyle name="Hiperlink" xfId="17767" builtinId="8" hidden="1"/>
    <cellStyle name="Hiperlink" xfId="17769" builtinId="8" hidden="1"/>
    <cellStyle name="Hiperlink" xfId="17771" builtinId="8" hidden="1"/>
    <cellStyle name="Hiperlink" xfId="17773" builtinId="8" hidden="1"/>
    <cellStyle name="Hiperlink" xfId="17775" builtinId="8" hidden="1"/>
    <cellStyle name="Hiperlink" xfId="17777" builtinId="8" hidden="1"/>
    <cellStyle name="Hiperlink" xfId="17779" builtinId="8" hidden="1"/>
    <cellStyle name="Hiperlink" xfId="17781" builtinId="8" hidden="1"/>
    <cellStyle name="Hiperlink" xfId="17783" builtinId="8" hidden="1"/>
    <cellStyle name="Hiperlink" xfId="17785" builtinId="8" hidden="1"/>
    <cellStyle name="Hiperlink" xfId="17787" builtinId="8" hidden="1"/>
    <cellStyle name="Hiperlink" xfId="17789" builtinId="8" hidden="1"/>
    <cellStyle name="Hiperlink" xfId="17791" builtinId="8" hidden="1"/>
    <cellStyle name="Hiperlink" xfId="17793" builtinId="8" hidden="1"/>
    <cellStyle name="Hiperlink" xfId="17795" builtinId="8" hidden="1"/>
    <cellStyle name="Hiperlink" xfId="17797" builtinId="8" hidden="1"/>
    <cellStyle name="Hiperlink" xfId="17799" builtinId="8" hidden="1"/>
    <cellStyle name="Hiperlink" xfId="17801" builtinId="8" hidden="1"/>
    <cellStyle name="Hiperlink" xfId="17803" builtinId="8" hidden="1"/>
    <cellStyle name="Hiperlink" xfId="17805" builtinId="8" hidden="1"/>
    <cellStyle name="Hiperlink" xfId="17807" builtinId="8" hidden="1"/>
    <cellStyle name="Hiperlink" xfId="17809" builtinId="8" hidden="1"/>
    <cellStyle name="Hiperlink" xfId="17811" builtinId="8" hidden="1"/>
    <cellStyle name="Hiperlink" xfId="17813" builtinId="8" hidden="1"/>
    <cellStyle name="Hiperlink" xfId="17815" builtinId="8" hidden="1"/>
    <cellStyle name="Hiperlink" xfId="17817" builtinId="8" hidden="1"/>
    <cellStyle name="Hiperlink" xfId="17819" builtinId="8" hidden="1"/>
    <cellStyle name="Hiperlink" xfId="17821" builtinId="8" hidden="1"/>
    <cellStyle name="Hiperlink" xfId="17823" builtinId="8" hidden="1"/>
    <cellStyle name="Hiperlink" xfId="17825" builtinId="8" hidden="1"/>
    <cellStyle name="Hiperlink" xfId="17827" builtinId="8" hidden="1"/>
    <cellStyle name="Hiperlink" xfId="17829" builtinId="8" hidden="1"/>
    <cellStyle name="Hiperlink" xfId="17831" builtinId="8" hidden="1"/>
    <cellStyle name="Hiperlink" xfId="17833" builtinId="8" hidden="1"/>
    <cellStyle name="Hiperlink" xfId="17835" builtinId="8" hidden="1"/>
    <cellStyle name="Hiperlink" xfId="17837" builtinId="8" hidden="1"/>
    <cellStyle name="Hiperlink" xfId="17839" builtinId="8" hidden="1"/>
    <cellStyle name="Hiperlink" xfId="17841" builtinId="8" hidden="1"/>
    <cellStyle name="Hiperlink" xfId="17843" builtinId="8" hidden="1"/>
    <cellStyle name="Hiperlink" xfId="17845" builtinId="8" hidden="1"/>
    <cellStyle name="Hiperlink" xfId="17847" builtinId="8" hidden="1"/>
    <cellStyle name="Hiperlink" xfId="17849" builtinId="8" hidden="1"/>
    <cellStyle name="Hiperlink" xfId="17851" builtinId="8" hidden="1"/>
    <cellStyle name="Hiperlink" xfId="17853" builtinId="8" hidden="1"/>
    <cellStyle name="Hiperlink" xfId="17855" builtinId="8" hidden="1"/>
    <cellStyle name="Hiperlink" xfId="17857" builtinId="8" hidden="1"/>
    <cellStyle name="Hiperlink" xfId="17859" builtinId="8" hidden="1"/>
    <cellStyle name="Hiperlink" xfId="17666" builtinId="8" hidden="1"/>
    <cellStyle name="Hiperlink" xfId="17863" builtinId="8" hidden="1"/>
    <cellStyle name="Hiperlink" xfId="17865" builtinId="8" hidden="1"/>
    <cellStyle name="Hiperlink" xfId="17867" builtinId="8" hidden="1"/>
    <cellStyle name="Hiperlink" xfId="17869" builtinId="8" hidden="1"/>
    <cellStyle name="Hiperlink" xfId="17871" builtinId="8" hidden="1"/>
    <cellStyle name="Hiperlink" xfId="17873" builtinId="8" hidden="1"/>
    <cellStyle name="Hiperlink" xfId="17875" builtinId="8" hidden="1"/>
    <cellStyle name="Hiperlink" xfId="17877" builtinId="8" hidden="1"/>
    <cellStyle name="Hiperlink" xfId="17879" builtinId="8" hidden="1"/>
    <cellStyle name="Hiperlink" xfId="17881" builtinId="8" hidden="1"/>
    <cellStyle name="Hiperlink" xfId="17883" builtinId="8" hidden="1"/>
    <cellStyle name="Hiperlink" xfId="17885" builtinId="8" hidden="1"/>
    <cellStyle name="Hiperlink" xfId="17887" builtinId="8" hidden="1"/>
    <cellStyle name="Hiperlink" xfId="17889" builtinId="8" hidden="1"/>
    <cellStyle name="Hiperlink" xfId="17891" builtinId="8" hidden="1"/>
    <cellStyle name="Hiperlink" xfId="17893" builtinId="8" hidden="1"/>
    <cellStyle name="Hiperlink" xfId="17895" builtinId="8" hidden="1"/>
    <cellStyle name="Hiperlink" xfId="17897" builtinId="8" hidden="1"/>
    <cellStyle name="Hiperlink" xfId="17899" builtinId="8" hidden="1"/>
    <cellStyle name="Hiperlink" xfId="17901" builtinId="8" hidden="1"/>
    <cellStyle name="Hiperlink" xfId="17903" builtinId="8" hidden="1"/>
    <cellStyle name="Hiperlink" xfId="17905" builtinId="8" hidden="1"/>
    <cellStyle name="Hiperlink" xfId="17907" builtinId="8" hidden="1"/>
    <cellStyle name="Hiperlink" xfId="17909" builtinId="8" hidden="1"/>
    <cellStyle name="Hiperlink" xfId="17911" builtinId="8" hidden="1"/>
    <cellStyle name="Hiperlink" xfId="17913" builtinId="8" hidden="1"/>
    <cellStyle name="Hiperlink" xfId="17915" builtinId="8" hidden="1"/>
    <cellStyle name="Hiperlink" xfId="17917" builtinId="8" hidden="1"/>
    <cellStyle name="Hiperlink" xfId="17919" builtinId="8" hidden="1"/>
    <cellStyle name="Hiperlink" xfId="17921" builtinId="8" hidden="1"/>
    <cellStyle name="Hiperlink" xfId="17923" builtinId="8" hidden="1"/>
    <cellStyle name="Hiperlink" xfId="17925" builtinId="8" hidden="1"/>
    <cellStyle name="Hiperlink" xfId="17927" builtinId="8" hidden="1"/>
    <cellStyle name="Hiperlink" xfId="17929" builtinId="8" hidden="1"/>
    <cellStyle name="Hiperlink" xfId="17931" builtinId="8" hidden="1"/>
    <cellStyle name="Hiperlink" xfId="17933" builtinId="8" hidden="1"/>
    <cellStyle name="Hiperlink" xfId="17935" builtinId="8" hidden="1"/>
    <cellStyle name="Hiperlink" xfId="17937" builtinId="8" hidden="1"/>
    <cellStyle name="Hiperlink" xfId="17939" builtinId="8" hidden="1"/>
    <cellStyle name="Hiperlink" xfId="17941" builtinId="8" hidden="1"/>
    <cellStyle name="Hiperlink" xfId="17943" builtinId="8" hidden="1"/>
    <cellStyle name="Hiperlink" xfId="17945" builtinId="8" hidden="1"/>
    <cellStyle name="Hiperlink" xfId="17947" builtinId="8" hidden="1"/>
    <cellStyle name="Hiperlink" xfId="17949" builtinId="8" hidden="1"/>
    <cellStyle name="Hiperlink" xfId="17951" builtinId="8" hidden="1"/>
    <cellStyle name="Hiperlink" xfId="17953" builtinId="8" hidden="1"/>
    <cellStyle name="Hiperlink" xfId="17955" builtinId="8" hidden="1"/>
    <cellStyle name="Hiperlink" xfId="17957" builtinId="8" hidden="1"/>
    <cellStyle name="Hiperlink" xfId="17764" builtinId="8" hidden="1"/>
    <cellStyle name="Hiperlink" xfId="17961" builtinId="8" hidden="1"/>
    <cellStyle name="Hiperlink" xfId="17963" builtinId="8" hidden="1"/>
    <cellStyle name="Hiperlink" xfId="17965" builtinId="8" hidden="1"/>
    <cellStyle name="Hiperlink" xfId="17967" builtinId="8" hidden="1"/>
    <cellStyle name="Hiperlink" xfId="17969" builtinId="8" hidden="1"/>
    <cellStyle name="Hiperlink" xfId="17971" builtinId="8" hidden="1"/>
    <cellStyle name="Hiperlink" xfId="17973" builtinId="8" hidden="1"/>
    <cellStyle name="Hiperlink" xfId="17975" builtinId="8" hidden="1"/>
    <cellStyle name="Hiperlink" xfId="17977" builtinId="8" hidden="1"/>
    <cellStyle name="Hiperlink" xfId="17979" builtinId="8" hidden="1"/>
    <cellStyle name="Hiperlink" xfId="17981" builtinId="8" hidden="1"/>
    <cellStyle name="Hiperlink" xfId="17983" builtinId="8" hidden="1"/>
    <cellStyle name="Hiperlink" xfId="17985" builtinId="8" hidden="1"/>
    <cellStyle name="Hiperlink" xfId="17987" builtinId="8" hidden="1"/>
    <cellStyle name="Hiperlink" xfId="17989" builtinId="8" hidden="1"/>
    <cellStyle name="Hiperlink" xfId="17991" builtinId="8" hidden="1"/>
    <cellStyle name="Hiperlink" xfId="17993" builtinId="8" hidden="1"/>
    <cellStyle name="Hiperlink" xfId="17995" builtinId="8" hidden="1"/>
    <cellStyle name="Hiperlink" xfId="17997" builtinId="8" hidden="1"/>
    <cellStyle name="Hiperlink" xfId="17999" builtinId="8" hidden="1"/>
    <cellStyle name="Hiperlink" xfId="18001" builtinId="8" hidden="1"/>
    <cellStyle name="Hiperlink" xfId="18003" builtinId="8" hidden="1"/>
    <cellStyle name="Hiperlink" xfId="18005" builtinId="8" hidden="1"/>
    <cellStyle name="Hiperlink" xfId="18007" builtinId="8" hidden="1"/>
    <cellStyle name="Hiperlink" xfId="18009" builtinId="8" hidden="1"/>
    <cellStyle name="Hiperlink" xfId="18011" builtinId="8" hidden="1"/>
    <cellStyle name="Hiperlink" xfId="18013" builtinId="8" hidden="1"/>
    <cellStyle name="Hiperlink" xfId="18015" builtinId="8" hidden="1"/>
    <cellStyle name="Hiperlink" xfId="18017" builtinId="8" hidden="1"/>
    <cellStyle name="Hiperlink" xfId="18019" builtinId="8" hidden="1"/>
    <cellStyle name="Hiperlink" xfId="18021" builtinId="8" hidden="1"/>
    <cellStyle name="Hiperlink" xfId="18023" builtinId="8" hidden="1"/>
    <cellStyle name="Hiperlink" xfId="18025" builtinId="8" hidden="1"/>
    <cellStyle name="Hiperlink" xfId="18027" builtinId="8" hidden="1"/>
    <cellStyle name="Hiperlink" xfId="18029" builtinId="8" hidden="1"/>
    <cellStyle name="Hiperlink" xfId="18031" builtinId="8" hidden="1"/>
    <cellStyle name="Hiperlink" xfId="18033" builtinId="8" hidden="1"/>
    <cellStyle name="Hiperlink" xfId="18035" builtinId="8" hidden="1"/>
    <cellStyle name="Hiperlink" xfId="18037" builtinId="8" hidden="1"/>
    <cellStyle name="Hiperlink" xfId="18039" builtinId="8" hidden="1"/>
    <cellStyle name="Hiperlink" xfId="18041" builtinId="8" hidden="1"/>
    <cellStyle name="Hiperlink" xfId="18043" builtinId="8" hidden="1"/>
    <cellStyle name="Hiperlink" xfId="18045" builtinId="8" hidden="1"/>
    <cellStyle name="Hiperlink" xfId="18047" builtinId="8" hidden="1"/>
    <cellStyle name="Hiperlink" xfId="18049" builtinId="8" hidden="1"/>
    <cellStyle name="Hiperlink" xfId="18051" builtinId="8" hidden="1"/>
    <cellStyle name="Hiperlink" xfId="18053" builtinId="8" hidden="1"/>
    <cellStyle name="Hiperlink" xfId="18055" builtinId="8" hidden="1"/>
    <cellStyle name="Hiperlink" xfId="17862" builtinId="8" hidden="1"/>
    <cellStyle name="Hiperlink" xfId="18059" builtinId="8" hidden="1"/>
    <cellStyle name="Hiperlink" xfId="18061" builtinId="8" hidden="1"/>
    <cellStyle name="Hiperlink" xfId="18063" builtinId="8" hidden="1"/>
    <cellStyle name="Hiperlink" xfId="18065" builtinId="8" hidden="1"/>
    <cellStyle name="Hiperlink" xfId="18067" builtinId="8" hidden="1"/>
    <cellStyle name="Hiperlink" xfId="18069" builtinId="8" hidden="1"/>
    <cellStyle name="Hiperlink" xfId="18071" builtinId="8" hidden="1"/>
    <cellStyle name="Hiperlink" xfId="18073" builtinId="8" hidden="1"/>
    <cellStyle name="Hiperlink" xfId="18075" builtinId="8" hidden="1"/>
    <cellStyle name="Hiperlink" xfId="18077" builtinId="8" hidden="1"/>
    <cellStyle name="Hiperlink" xfId="18079" builtinId="8" hidden="1"/>
    <cellStyle name="Hiperlink" xfId="18081" builtinId="8" hidden="1"/>
    <cellStyle name="Hiperlink" xfId="18083" builtinId="8" hidden="1"/>
    <cellStyle name="Hiperlink" xfId="18085" builtinId="8" hidden="1"/>
    <cellStyle name="Hiperlink" xfId="18087" builtinId="8" hidden="1"/>
    <cellStyle name="Hiperlink" xfId="18089" builtinId="8" hidden="1"/>
    <cellStyle name="Hiperlink" xfId="18091" builtinId="8" hidden="1"/>
    <cellStyle name="Hiperlink" xfId="18093" builtinId="8" hidden="1"/>
    <cellStyle name="Hiperlink" xfId="18095" builtinId="8" hidden="1"/>
    <cellStyle name="Hiperlink" xfId="18097" builtinId="8" hidden="1"/>
    <cellStyle name="Hiperlink" xfId="18099" builtinId="8" hidden="1"/>
    <cellStyle name="Hiperlink" xfId="18101" builtinId="8" hidden="1"/>
    <cellStyle name="Hiperlink" xfId="18103" builtinId="8" hidden="1"/>
    <cellStyle name="Hiperlink" xfId="18105" builtinId="8" hidden="1"/>
    <cellStyle name="Hiperlink" xfId="18107" builtinId="8" hidden="1"/>
    <cellStyle name="Hiperlink" xfId="18109" builtinId="8" hidden="1"/>
    <cellStyle name="Hiperlink" xfId="18111" builtinId="8" hidden="1"/>
    <cellStyle name="Hiperlink" xfId="18113" builtinId="8" hidden="1"/>
    <cellStyle name="Hiperlink" xfId="18115" builtinId="8" hidden="1"/>
    <cellStyle name="Hiperlink" xfId="18117" builtinId="8" hidden="1"/>
    <cellStyle name="Hiperlink" xfId="18119" builtinId="8" hidden="1"/>
    <cellStyle name="Hiperlink" xfId="18121" builtinId="8" hidden="1"/>
    <cellStyle name="Hiperlink" xfId="18123" builtinId="8" hidden="1"/>
    <cellStyle name="Hiperlink" xfId="18125" builtinId="8" hidden="1"/>
    <cellStyle name="Hiperlink" xfId="18127" builtinId="8" hidden="1"/>
    <cellStyle name="Hiperlink" xfId="18129" builtinId="8" hidden="1"/>
    <cellStyle name="Hiperlink" xfId="18131" builtinId="8" hidden="1"/>
    <cellStyle name="Hiperlink" xfId="18133" builtinId="8" hidden="1"/>
    <cellStyle name="Hiperlink" xfId="18135" builtinId="8" hidden="1"/>
    <cellStyle name="Hiperlink" xfId="18137" builtinId="8" hidden="1"/>
    <cellStyle name="Hiperlink" xfId="18139" builtinId="8" hidden="1"/>
    <cellStyle name="Hiperlink" xfId="18141" builtinId="8" hidden="1"/>
    <cellStyle name="Hiperlink" xfId="18143" builtinId="8" hidden="1"/>
    <cellStyle name="Hiperlink" xfId="18145" builtinId="8" hidden="1"/>
    <cellStyle name="Hiperlink" xfId="18147" builtinId="8" hidden="1"/>
    <cellStyle name="Hiperlink" xfId="18149" builtinId="8" hidden="1"/>
    <cellStyle name="Hiperlink" xfId="18151" builtinId="8" hidden="1"/>
    <cellStyle name="Hiperlink" xfId="18153" builtinId="8" hidden="1"/>
    <cellStyle name="Hiperlink" xfId="17960" builtinId="8" hidden="1"/>
    <cellStyle name="Hiperlink" xfId="18157" builtinId="8" hidden="1"/>
    <cellStyle name="Hiperlink" xfId="18159" builtinId="8" hidden="1"/>
    <cellStyle name="Hiperlink" xfId="18161" builtinId="8" hidden="1"/>
    <cellStyle name="Hiperlink" xfId="18163" builtinId="8" hidden="1"/>
    <cellStyle name="Hiperlink" xfId="18165" builtinId="8" hidden="1"/>
    <cellStyle name="Hiperlink" xfId="18167" builtinId="8" hidden="1"/>
    <cellStyle name="Hiperlink" xfId="18169" builtinId="8" hidden="1"/>
    <cellStyle name="Hiperlink" xfId="18171" builtinId="8" hidden="1"/>
    <cellStyle name="Hiperlink" xfId="18173" builtinId="8" hidden="1"/>
    <cellStyle name="Hiperlink" xfId="18175" builtinId="8" hidden="1"/>
    <cellStyle name="Hiperlink" xfId="18177" builtinId="8" hidden="1"/>
    <cellStyle name="Hiperlink" xfId="18179" builtinId="8" hidden="1"/>
    <cellStyle name="Hiperlink" xfId="18181" builtinId="8" hidden="1"/>
    <cellStyle name="Hiperlink" xfId="18183" builtinId="8" hidden="1"/>
    <cellStyle name="Hiperlink" xfId="18185" builtinId="8" hidden="1"/>
    <cellStyle name="Hiperlink" xfId="18187" builtinId="8" hidden="1"/>
    <cellStyle name="Hiperlink" xfId="18189" builtinId="8" hidden="1"/>
    <cellStyle name="Hiperlink" xfId="18191" builtinId="8" hidden="1"/>
    <cellStyle name="Hiperlink" xfId="18193" builtinId="8" hidden="1"/>
    <cellStyle name="Hiperlink" xfId="18195" builtinId="8" hidden="1"/>
    <cellStyle name="Hiperlink" xfId="18197" builtinId="8" hidden="1"/>
    <cellStyle name="Hiperlink" xfId="18199" builtinId="8" hidden="1"/>
    <cellStyle name="Hiperlink" xfId="18201" builtinId="8" hidden="1"/>
    <cellStyle name="Hiperlink" xfId="18203" builtinId="8" hidden="1"/>
    <cellStyle name="Hiperlink" xfId="18205" builtinId="8" hidden="1"/>
    <cellStyle name="Hiperlink" xfId="18207" builtinId="8" hidden="1"/>
    <cellStyle name="Hiperlink" xfId="18209" builtinId="8" hidden="1"/>
    <cellStyle name="Hiperlink" xfId="18211" builtinId="8" hidden="1"/>
    <cellStyle name="Hiperlink" xfId="18213" builtinId="8" hidden="1"/>
    <cellStyle name="Hiperlink" xfId="18215" builtinId="8" hidden="1"/>
    <cellStyle name="Hiperlink" xfId="18217" builtinId="8" hidden="1"/>
    <cellStyle name="Hiperlink" xfId="18219" builtinId="8" hidden="1"/>
    <cellStyle name="Hiperlink" xfId="18221" builtinId="8" hidden="1"/>
    <cellStyle name="Hiperlink" xfId="18223" builtinId="8" hidden="1"/>
    <cellStyle name="Hiperlink" xfId="18225" builtinId="8" hidden="1"/>
    <cellStyle name="Hiperlink" xfId="18227" builtinId="8" hidden="1"/>
    <cellStyle name="Hiperlink" xfId="18229" builtinId="8" hidden="1"/>
    <cellStyle name="Hiperlink" xfId="18231" builtinId="8" hidden="1"/>
    <cellStyle name="Hiperlink" xfId="18233" builtinId="8" hidden="1"/>
    <cellStyle name="Hiperlink" xfId="18235" builtinId="8" hidden="1"/>
    <cellStyle name="Hiperlink" xfId="18237" builtinId="8" hidden="1"/>
    <cellStyle name="Hiperlink" xfId="18239" builtinId="8" hidden="1"/>
    <cellStyle name="Hiperlink" xfId="18241" builtinId="8" hidden="1"/>
    <cellStyle name="Hiperlink" xfId="18243" builtinId="8" hidden="1"/>
    <cellStyle name="Hiperlink" xfId="18245" builtinId="8" hidden="1"/>
    <cellStyle name="Hiperlink" xfId="18247" builtinId="8" hidden="1"/>
    <cellStyle name="Hiperlink" xfId="18249" builtinId="8" hidden="1"/>
    <cellStyle name="Hiperlink" xfId="18251" builtinId="8" hidden="1"/>
    <cellStyle name="Hiperlink" xfId="18058" builtinId="8" hidden="1"/>
    <cellStyle name="Hiperlink" xfId="18255" builtinId="8" hidden="1"/>
    <cellStyle name="Hiperlink" xfId="18257" builtinId="8" hidden="1"/>
    <cellStyle name="Hiperlink" xfId="18259" builtinId="8" hidden="1"/>
    <cellStyle name="Hiperlink" xfId="18261" builtinId="8" hidden="1"/>
    <cellStyle name="Hiperlink" xfId="18263" builtinId="8" hidden="1"/>
    <cellStyle name="Hiperlink" xfId="18265" builtinId="8" hidden="1"/>
    <cellStyle name="Hiperlink" xfId="18267" builtinId="8" hidden="1"/>
    <cellStyle name="Hiperlink" xfId="18269" builtinId="8" hidden="1"/>
    <cellStyle name="Hiperlink" xfId="18271" builtinId="8" hidden="1"/>
    <cellStyle name="Hiperlink" xfId="18273" builtinId="8" hidden="1"/>
    <cellStyle name="Hiperlink" xfId="18275" builtinId="8" hidden="1"/>
    <cellStyle name="Hiperlink" xfId="18277" builtinId="8" hidden="1"/>
    <cellStyle name="Hiperlink" xfId="18279" builtinId="8" hidden="1"/>
    <cellStyle name="Hiperlink" xfId="18281" builtinId="8" hidden="1"/>
    <cellStyle name="Hiperlink" xfId="18283" builtinId="8" hidden="1"/>
    <cellStyle name="Hiperlink" xfId="18285" builtinId="8" hidden="1"/>
    <cellStyle name="Hiperlink" xfId="18287" builtinId="8" hidden="1"/>
    <cellStyle name="Hiperlink" xfId="18289" builtinId="8" hidden="1"/>
    <cellStyle name="Hiperlink" xfId="18291" builtinId="8" hidden="1"/>
    <cellStyle name="Hiperlink" xfId="18293" builtinId="8" hidden="1"/>
    <cellStyle name="Hiperlink" xfId="18295" builtinId="8" hidden="1"/>
    <cellStyle name="Hiperlink" xfId="18297" builtinId="8" hidden="1"/>
    <cellStyle name="Hiperlink" xfId="18299" builtinId="8" hidden="1"/>
    <cellStyle name="Hiperlink" xfId="18301" builtinId="8" hidden="1"/>
    <cellStyle name="Hiperlink" xfId="18303" builtinId="8" hidden="1"/>
    <cellStyle name="Hiperlink" xfId="18305" builtinId="8" hidden="1"/>
    <cellStyle name="Hiperlink" xfId="18307" builtinId="8" hidden="1"/>
    <cellStyle name="Hiperlink" xfId="18309" builtinId="8" hidden="1"/>
    <cellStyle name="Hiperlink" xfId="18311" builtinId="8" hidden="1"/>
    <cellStyle name="Hiperlink" xfId="18313" builtinId="8" hidden="1"/>
    <cellStyle name="Hiperlink" xfId="18315" builtinId="8" hidden="1"/>
    <cellStyle name="Hiperlink" xfId="18317" builtinId="8" hidden="1"/>
    <cellStyle name="Hiperlink" xfId="18319" builtinId="8" hidden="1"/>
    <cellStyle name="Hiperlink" xfId="18321" builtinId="8" hidden="1"/>
    <cellStyle name="Hiperlink" xfId="18323" builtinId="8" hidden="1"/>
    <cellStyle name="Hiperlink" xfId="18325" builtinId="8" hidden="1"/>
    <cellStyle name="Hiperlink" xfId="18327" builtinId="8" hidden="1"/>
    <cellStyle name="Hiperlink" xfId="18329" builtinId="8" hidden="1"/>
    <cellStyle name="Hiperlink" xfId="18331" builtinId="8" hidden="1"/>
    <cellStyle name="Hiperlink" xfId="18333" builtinId="8" hidden="1"/>
    <cellStyle name="Hiperlink" xfId="18335" builtinId="8" hidden="1"/>
    <cellStyle name="Hiperlink" xfId="18337" builtinId="8" hidden="1"/>
    <cellStyle name="Hiperlink" xfId="18339" builtinId="8" hidden="1"/>
    <cellStyle name="Hiperlink" xfId="18341" builtinId="8" hidden="1"/>
    <cellStyle name="Hiperlink" xfId="18343" builtinId="8" hidden="1"/>
    <cellStyle name="Hiperlink" xfId="18345" builtinId="8" hidden="1"/>
    <cellStyle name="Hiperlink" xfId="18347" builtinId="8" hidden="1"/>
    <cellStyle name="Hiperlink" xfId="18349" builtinId="8" hidden="1"/>
    <cellStyle name="Hiperlink" xfId="18156" builtinId="8" hidden="1"/>
    <cellStyle name="Hiperlink" xfId="18353" builtinId="8" hidden="1"/>
    <cellStyle name="Hiperlink" xfId="18355" builtinId="8" hidden="1"/>
    <cellStyle name="Hiperlink" xfId="18357" builtinId="8" hidden="1"/>
    <cellStyle name="Hiperlink" xfId="18359" builtinId="8" hidden="1"/>
    <cellStyle name="Hiperlink" xfId="18361" builtinId="8" hidden="1"/>
    <cellStyle name="Hiperlink" xfId="18363" builtinId="8" hidden="1"/>
    <cellStyle name="Hiperlink" xfId="18365" builtinId="8" hidden="1"/>
    <cellStyle name="Hiperlink" xfId="18367" builtinId="8" hidden="1"/>
    <cellStyle name="Hiperlink" xfId="18369" builtinId="8" hidden="1"/>
    <cellStyle name="Hiperlink" xfId="18371" builtinId="8" hidden="1"/>
    <cellStyle name="Hiperlink" xfId="18373" builtinId="8" hidden="1"/>
    <cellStyle name="Hiperlink" xfId="18375" builtinId="8" hidden="1"/>
    <cellStyle name="Hiperlink" xfId="18377" builtinId="8" hidden="1"/>
    <cellStyle name="Hiperlink" xfId="18379" builtinId="8" hidden="1"/>
    <cellStyle name="Hiperlink" xfId="18381" builtinId="8" hidden="1"/>
    <cellStyle name="Hiperlink" xfId="18383" builtinId="8" hidden="1"/>
    <cellStyle name="Hiperlink" xfId="18385" builtinId="8" hidden="1"/>
    <cellStyle name="Hiperlink" xfId="18387" builtinId="8" hidden="1"/>
    <cellStyle name="Hiperlink" xfId="18389" builtinId="8" hidden="1"/>
    <cellStyle name="Hiperlink" xfId="18391" builtinId="8" hidden="1"/>
    <cellStyle name="Hiperlink" xfId="18393" builtinId="8" hidden="1"/>
    <cellStyle name="Hiperlink" xfId="18395" builtinId="8" hidden="1"/>
    <cellStyle name="Hiperlink" xfId="18397" builtinId="8" hidden="1"/>
    <cellStyle name="Hiperlink" xfId="18399" builtinId="8" hidden="1"/>
    <cellStyle name="Hiperlink" xfId="18401" builtinId="8" hidden="1"/>
    <cellStyle name="Hiperlink" xfId="18403" builtinId="8" hidden="1"/>
    <cellStyle name="Hiperlink" xfId="18405" builtinId="8" hidden="1"/>
    <cellStyle name="Hiperlink" xfId="18407" builtinId="8" hidden="1"/>
    <cellStyle name="Hiperlink" xfId="18409" builtinId="8" hidden="1"/>
    <cellStyle name="Hiperlink" xfId="18411" builtinId="8" hidden="1"/>
    <cellStyle name="Hiperlink" xfId="18413" builtinId="8" hidden="1"/>
    <cellStyle name="Hiperlink" xfId="18415" builtinId="8" hidden="1"/>
    <cellStyle name="Hiperlink" xfId="18417" builtinId="8" hidden="1"/>
    <cellStyle name="Hiperlink" xfId="18419" builtinId="8" hidden="1"/>
    <cellStyle name="Hiperlink" xfId="18421" builtinId="8" hidden="1"/>
    <cellStyle name="Hiperlink" xfId="18423" builtinId="8" hidden="1"/>
    <cellStyle name="Hiperlink" xfId="18425" builtinId="8" hidden="1"/>
    <cellStyle name="Hiperlink" xfId="18427" builtinId="8" hidden="1"/>
    <cellStyle name="Hiperlink" xfId="18429" builtinId="8" hidden="1"/>
    <cellStyle name="Hiperlink" xfId="18431" builtinId="8" hidden="1"/>
    <cellStyle name="Hiperlink" xfId="18433" builtinId="8" hidden="1"/>
    <cellStyle name="Hiperlink" xfId="18435" builtinId="8" hidden="1"/>
    <cellStyle name="Hiperlink" xfId="18437" builtinId="8" hidden="1"/>
    <cellStyle name="Hiperlink" xfId="18439" builtinId="8" hidden="1"/>
    <cellStyle name="Hiperlink" xfId="18441" builtinId="8" hidden="1"/>
    <cellStyle name="Hiperlink" xfId="18443" builtinId="8" hidden="1"/>
    <cellStyle name="Hiperlink" xfId="18445" builtinId="8" hidden="1"/>
    <cellStyle name="Hiperlink" xfId="18447" builtinId="8" hidden="1"/>
    <cellStyle name="Hiperlink" xfId="18254" builtinId="8" hidden="1"/>
    <cellStyle name="Hiperlink" xfId="18451" builtinId="8" hidden="1"/>
    <cellStyle name="Hiperlink" xfId="18453" builtinId="8" hidden="1"/>
    <cellStyle name="Hiperlink" xfId="18455" builtinId="8" hidden="1"/>
    <cellStyle name="Hiperlink" xfId="18457" builtinId="8" hidden="1"/>
    <cellStyle name="Hiperlink" xfId="18459" builtinId="8" hidden="1"/>
    <cellStyle name="Hiperlink" xfId="18461" builtinId="8" hidden="1"/>
    <cellStyle name="Hiperlink" xfId="18463" builtinId="8" hidden="1"/>
    <cellStyle name="Hiperlink" xfId="18465" builtinId="8" hidden="1"/>
    <cellStyle name="Hiperlink" xfId="18467" builtinId="8" hidden="1"/>
    <cellStyle name="Hiperlink" xfId="18469" builtinId="8" hidden="1"/>
    <cellStyle name="Hiperlink" xfId="18471" builtinId="8" hidden="1"/>
    <cellStyle name="Hiperlink" xfId="18473" builtinId="8" hidden="1"/>
    <cellStyle name="Hiperlink" xfId="18475" builtinId="8" hidden="1"/>
    <cellStyle name="Hiperlink" xfId="18477" builtinId="8" hidden="1"/>
    <cellStyle name="Hiperlink" xfId="18479" builtinId="8" hidden="1"/>
    <cellStyle name="Hiperlink" xfId="18481" builtinId="8" hidden="1"/>
    <cellStyle name="Hiperlink" xfId="18483" builtinId="8" hidden="1"/>
    <cellStyle name="Hiperlink" xfId="18485" builtinId="8" hidden="1"/>
    <cellStyle name="Hiperlink" xfId="18487" builtinId="8" hidden="1"/>
    <cellStyle name="Hiperlink" xfId="18489" builtinId="8" hidden="1"/>
    <cellStyle name="Hiperlink" xfId="18491" builtinId="8" hidden="1"/>
    <cellStyle name="Hiperlink" xfId="18493" builtinId="8" hidden="1"/>
    <cellStyle name="Hiperlink" xfId="18495" builtinId="8" hidden="1"/>
    <cellStyle name="Hiperlink" xfId="18497" builtinId="8" hidden="1"/>
    <cellStyle name="Hiperlink" xfId="18499" builtinId="8" hidden="1"/>
    <cellStyle name="Hiperlink" xfId="18501" builtinId="8" hidden="1"/>
    <cellStyle name="Hiperlink" xfId="18503" builtinId="8" hidden="1"/>
    <cellStyle name="Hiperlink" xfId="18505" builtinId="8" hidden="1"/>
    <cellStyle name="Hiperlink" xfId="18507" builtinId="8" hidden="1"/>
    <cellStyle name="Hiperlink" xfId="18509" builtinId="8" hidden="1"/>
    <cellStyle name="Hiperlink" xfId="18511" builtinId="8" hidden="1"/>
    <cellStyle name="Hiperlink" xfId="18513" builtinId="8" hidden="1"/>
    <cellStyle name="Hiperlink" xfId="18515" builtinId="8" hidden="1"/>
    <cellStyle name="Hiperlink" xfId="18517" builtinId="8" hidden="1"/>
    <cellStyle name="Hiperlink" xfId="18519" builtinId="8" hidden="1"/>
    <cellStyle name="Hiperlink" xfId="18521" builtinId="8" hidden="1"/>
    <cellStyle name="Hiperlink" xfId="18523" builtinId="8" hidden="1"/>
    <cellStyle name="Hiperlink" xfId="18525" builtinId="8" hidden="1"/>
    <cellStyle name="Hiperlink" xfId="18527" builtinId="8" hidden="1"/>
    <cellStyle name="Hiperlink" xfId="18529" builtinId="8" hidden="1"/>
    <cellStyle name="Hiperlink" xfId="18531" builtinId="8" hidden="1"/>
    <cellStyle name="Hiperlink" xfId="18533" builtinId="8" hidden="1"/>
    <cellStyle name="Hiperlink" xfId="18535" builtinId="8" hidden="1"/>
    <cellStyle name="Hiperlink" xfId="18537" builtinId="8" hidden="1"/>
    <cellStyle name="Hiperlink" xfId="18539" builtinId="8" hidden="1"/>
    <cellStyle name="Hiperlink" xfId="18541" builtinId="8" hidden="1"/>
    <cellStyle name="Hiperlink" xfId="18543" builtinId="8" hidden="1"/>
    <cellStyle name="Hiperlink" xfId="18545" builtinId="8" hidden="1"/>
    <cellStyle name="Hiperlink" xfId="18352" builtinId="8" hidden="1"/>
    <cellStyle name="Hiperlink" xfId="18549" builtinId="8" hidden="1"/>
    <cellStyle name="Hiperlink" xfId="18551" builtinId="8" hidden="1"/>
    <cellStyle name="Hiperlink" xfId="18553" builtinId="8" hidden="1"/>
    <cellStyle name="Hiperlink" xfId="18555" builtinId="8" hidden="1"/>
    <cellStyle name="Hiperlink" xfId="18557" builtinId="8" hidden="1"/>
    <cellStyle name="Hiperlink" xfId="18559" builtinId="8" hidden="1"/>
    <cellStyle name="Hiperlink" xfId="18561" builtinId="8" hidden="1"/>
    <cellStyle name="Hiperlink" xfId="18563" builtinId="8" hidden="1"/>
    <cellStyle name="Hiperlink" xfId="18565" builtinId="8" hidden="1"/>
    <cellStyle name="Hiperlink" xfId="18567" builtinId="8" hidden="1"/>
    <cellStyle name="Hiperlink" xfId="18569" builtinId="8" hidden="1"/>
    <cellStyle name="Hiperlink" xfId="18571" builtinId="8" hidden="1"/>
    <cellStyle name="Hiperlink" xfId="18573" builtinId="8" hidden="1"/>
    <cellStyle name="Hiperlink" xfId="18575" builtinId="8" hidden="1"/>
    <cellStyle name="Hiperlink" xfId="18577" builtinId="8" hidden="1"/>
    <cellStyle name="Hiperlink" xfId="18579" builtinId="8" hidden="1"/>
    <cellStyle name="Hiperlink" xfId="18581" builtinId="8" hidden="1"/>
    <cellStyle name="Hiperlink" xfId="18583" builtinId="8" hidden="1"/>
    <cellStyle name="Hiperlink" xfId="18585" builtinId="8" hidden="1"/>
    <cellStyle name="Hiperlink" xfId="18587" builtinId="8" hidden="1"/>
    <cellStyle name="Hiperlink" xfId="18589" builtinId="8" hidden="1"/>
    <cellStyle name="Hiperlink" xfId="18591" builtinId="8" hidden="1"/>
    <cellStyle name="Hiperlink" xfId="18593" builtinId="8" hidden="1"/>
    <cellStyle name="Hiperlink" xfId="18595" builtinId="8" hidden="1"/>
    <cellStyle name="Hiperlink" xfId="18597" builtinId="8" hidden="1"/>
    <cellStyle name="Hiperlink" xfId="18599" builtinId="8" hidden="1"/>
    <cellStyle name="Hiperlink" xfId="18601" builtinId="8" hidden="1"/>
    <cellStyle name="Hiperlink" xfId="18603" builtinId="8" hidden="1"/>
    <cellStyle name="Hiperlink" xfId="18605" builtinId="8" hidden="1"/>
    <cellStyle name="Hiperlink" xfId="18607" builtinId="8" hidden="1"/>
    <cellStyle name="Hiperlink" xfId="18609" builtinId="8" hidden="1"/>
    <cellStyle name="Hiperlink" xfId="18611" builtinId="8" hidden="1"/>
    <cellStyle name="Hiperlink" xfId="18613" builtinId="8" hidden="1"/>
    <cellStyle name="Hiperlink" xfId="18615" builtinId="8" hidden="1"/>
    <cellStyle name="Hiperlink" xfId="18617" builtinId="8" hidden="1"/>
    <cellStyle name="Hiperlink" xfId="18619" builtinId="8" hidden="1"/>
    <cellStyle name="Hiperlink" xfId="18621" builtinId="8" hidden="1"/>
    <cellStyle name="Hiperlink" xfId="18623" builtinId="8" hidden="1"/>
    <cellStyle name="Hiperlink" xfId="18625" builtinId="8" hidden="1"/>
    <cellStyle name="Hiperlink" xfId="18627" builtinId="8" hidden="1"/>
    <cellStyle name="Hiperlink" xfId="18629" builtinId="8" hidden="1"/>
    <cellStyle name="Hiperlink" xfId="18631" builtinId="8" hidden="1"/>
    <cellStyle name="Hiperlink" xfId="18633" builtinId="8" hidden="1"/>
    <cellStyle name="Hiperlink" xfId="18635" builtinId="8" hidden="1"/>
    <cellStyle name="Hiperlink" xfId="18637" builtinId="8" hidden="1"/>
    <cellStyle name="Hiperlink" xfId="18639" builtinId="8" hidden="1"/>
    <cellStyle name="Hiperlink" xfId="18641" builtinId="8" hidden="1"/>
    <cellStyle name="Hiperlink" xfId="18643" builtinId="8" hidden="1"/>
    <cellStyle name="Hiperlink" xfId="18450" builtinId="8" hidden="1"/>
    <cellStyle name="Hiperlink" xfId="18647" builtinId="8" hidden="1"/>
    <cellStyle name="Hiperlink" xfId="18649" builtinId="8" hidden="1"/>
    <cellStyle name="Hiperlink" xfId="18651" builtinId="8" hidden="1"/>
    <cellStyle name="Hiperlink" xfId="18653" builtinId="8" hidden="1"/>
    <cellStyle name="Hiperlink" xfId="18655" builtinId="8" hidden="1"/>
    <cellStyle name="Hiperlink" xfId="18657" builtinId="8" hidden="1"/>
    <cellStyle name="Hiperlink" xfId="18659" builtinId="8" hidden="1"/>
    <cellStyle name="Hiperlink" xfId="18661" builtinId="8" hidden="1"/>
    <cellStyle name="Hiperlink" xfId="18663" builtinId="8" hidden="1"/>
    <cellStyle name="Hiperlink" xfId="18665" builtinId="8" hidden="1"/>
    <cellStyle name="Hiperlink" xfId="18667" builtinId="8" hidden="1"/>
    <cellStyle name="Hiperlink" xfId="18669" builtinId="8" hidden="1"/>
    <cellStyle name="Hiperlink" xfId="18671" builtinId="8" hidden="1"/>
    <cellStyle name="Hiperlink" xfId="18673" builtinId="8" hidden="1"/>
    <cellStyle name="Hiperlink" xfId="18675" builtinId="8" hidden="1"/>
    <cellStyle name="Hiperlink" xfId="18677" builtinId="8" hidden="1"/>
    <cellStyle name="Hiperlink" xfId="18679" builtinId="8" hidden="1"/>
    <cellStyle name="Hiperlink" xfId="18681" builtinId="8" hidden="1"/>
    <cellStyle name="Hiperlink" xfId="18683" builtinId="8" hidden="1"/>
    <cellStyle name="Hiperlink" xfId="18685" builtinId="8" hidden="1"/>
    <cellStyle name="Hiperlink" xfId="18687" builtinId="8" hidden="1"/>
    <cellStyle name="Hiperlink" xfId="18689" builtinId="8" hidden="1"/>
    <cellStyle name="Hiperlink" xfId="18691" builtinId="8" hidden="1"/>
    <cellStyle name="Hiperlink" xfId="18693" builtinId="8" hidden="1"/>
    <cellStyle name="Hiperlink" xfId="18695" builtinId="8" hidden="1"/>
    <cellStyle name="Hiperlink" xfId="18697" builtinId="8" hidden="1"/>
    <cellStyle name="Hiperlink" xfId="18699" builtinId="8" hidden="1"/>
    <cellStyle name="Hiperlink" xfId="18701" builtinId="8" hidden="1"/>
    <cellStyle name="Hiperlink" xfId="18703" builtinId="8" hidden="1"/>
    <cellStyle name="Hiperlink" xfId="18705" builtinId="8" hidden="1"/>
    <cellStyle name="Hiperlink" xfId="18707" builtinId="8" hidden="1"/>
    <cellStyle name="Hiperlink" xfId="18709" builtinId="8" hidden="1"/>
    <cellStyle name="Hiperlink" xfId="18711" builtinId="8" hidden="1"/>
    <cellStyle name="Hiperlink" xfId="18713" builtinId="8" hidden="1"/>
    <cellStyle name="Hiperlink" xfId="18715" builtinId="8" hidden="1"/>
    <cellStyle name="Hiperlink" xfId="18717" builtinId="8" hidden="1"/>
    <cellStyle name="Hiperlink" xfId="18719" builtinId="8" hidden="1"/>
    <cellStyle name="Hiperlink" xfId="18721" builtinId="8" hidden="1"/>
    <cellStyle name="Hiperlink" xfId="18723" builtinId="8" hidden="1"/>
    <cellStyle name="Hiperlink" xfId="18725" builtinId="8" hidden="1"/>
    <cellStyle name="Hiperlink" xfId="18727" builtinId="8" hidden="1"/>
    <cellStyle name="Hiperlink" xfId="18729" builtinId="8" hidden="1"/>
    <cellStyle name="Hiperlink" xfId="18731" builtinId="8" hidden="1"/>
    <cellStyle name="Hiperlink" xfId="18733" builtinId="8" hidden="1"/>
    <cellStyle name="Hiperlink" xfId="18735" builtinId="8" hidden="1"/>
    <cellStyle name="Hiperlink" xfId="18737" builtinId="8" hidden="1"/>
    <cellStyle name="Hiperlink" xfId="18739" builtinId="8" hidden="1"/>
    <cellStyle name="Hiperlink" xfId="18741" builtinId="8" hidden="1"/>
    <cellStyle name="Hiperlink" xfId="18548" builtinId="8" hidden="1"/>
    <cellStyle name="Hiperlink" xfId="18745" builtinId="8" hidden="1"/>
    <cellStyle name="Hiperlink" xfId="18747" builtinId="8" hidden="1"/>
    <cellStyle name="Hiperlink" xfId="18749" builtinId="8" hidden="1"/>
    <cellStyle name="Hiperlink" xfId="18751" builtinId="8" hidden="1"/>
    <cellStyle name="Hiperlink" xfId="18753" builtinId="8" hidden="1"/>
    <cellStyle name="Hiperlink" xfId="18755" builtinId="8" hidden="1"/>
    <cellStyle name="Hiperlink" xfId="18757" builtinId="8" hidden="1"/>
    <cellStyle name="Hiperlink" xfId="18759" builtinId="8" hidden="1"/>
    <cellStyle name="Hiperlink" xfId="18761" builtinId="8" hidden="1"/>
    <cellStyle name="Hiperlink" xfId="18763" builtinId="8" hidden="1"/>
    <cellStyle name="Hiperlink" xfId="18765" builtinId="8" hidden="1"/>
    <cellStyle name="Hiperlink" xfId="18767" builtinId="8" hidden="1"/>
    <cellStyle name="Hiperlink" xfId="18769" builtinId="8" hidden="1"/>
    <cellStyle name="Hiperlink" xfId="18771" builtinId="8" hidden="1"/>
    <cellStyle name="Hiperlink" xfId="18773" builtinId="8" hidden="1"/>
    <cellStyle name="Hiperlink" xfId="18775" builtinId="8" hidden="1"/>
    <cellStyle name="Hiperlink" xfId="18777" builtinId="8" hidden="1"/>
    <cellStyle name="Hiperlink" xfId="18779" builtinId="8" hidden="1"/>
    <cellStyle name="Hiperlink" xfId="18781" builtinId="8" hidden="1"/>
    <cellStyle name="Hiperlink" xfId="18783" builtinId="8" hidden="1"/>
    <cellStyle name="Hiperlink" xfId="18785" builtinId="8" hidden="1"/>
    <cellStyle name="Hiperlink" xfId="18787" builtinId="8" hidden="1"/>
    <cellStyle name="Hiperlink" xfId="18789" builtinId="8" hidden="1"/>
    <cellStyle name="Hiperlink" xfId="18791" builtinId="8" hidden="1"/>
    <cellStyle name="Hiperlink" xfId="18793" builtinId="8" hidden="1"/>
    <cellStyle name="Hiperlink" xfId="18795" builtinId="8" hidden="1"/>
    <cellStyle name="Hiperlink" xfId="18797" builtinId="8" hidden="1"/>
    <cellStyle name="Hiperlink" xfId="18799" builtinId="8" hidden="1"/>
    <cellStyle name="Hiperlink" xfId="18801" builtinId="8" hidden="1"/>
    <cellStyle name="Hiperlink" xfId="18803" builtinId="8" hidden="1"/>
    <cellStyle name="Hiperlink" xfId="18805" builtinId="8" hidden="1"/>
    <cellStyle name="Hiperlink" xfId="18807" builtinId="8" hidden="1"/>
    <cellStyle name="Hiperlink" xfId="18809" builtinId="8" hidden="1"/>
    <cellStyle name="Hiperlink" xfId="18811" builtinId="8" hidden="1"/>
    <cellStyle name="Hiperlink" xfId="18813" builtinId="8" hidden="1"/>
    <cellStyle name="Hiperlink" xfId="18815" builtinId="8" hidden="1"/>
    <cellStyle name="Hiperlink" xfId="18817" builtinId="8" hidden="1"/>
    <cellStyle name="Hiperlink" xfId="18819" builtinId="8" hidden="1"/>
    <cellStyle name="Hiperlink" xfId="18821" builtinId="8" hidden="1"/>
    <cellStyle name="Hiperlink" xfId="18823" builtinId="8" hidden="1"/>
    <cellStyle name="Hiperlink" xfId="18825" builtinId="8" hidden="1"/>
    <cellStyle name="Hiperlink" xfId="18827" builtinId="8" hidden="1"/>
    <cellStyle name="Hiperlink" xfId="18829" builtinId="8" hidden="1"/>
    <cellStyle name="Hiperlink" xfId="18831" builtinId="8" hidden="1"/>
    <cellStyle name="Hiperlink" xfId="18833" builtinId="8" hidden="1"/>
    <cellStyle name="Hiperlink" xfId="18835" builtinId="8" hidden="1"/>
    <cellStyle name="Hiperlink" xfId="18837" builtinId="8" hidden="1"/>
    <cellStyle name="Hiperlink" xfId="18839" builtinId="8" hidden="1"/>
    <cellStyle name="Hiperlink" xfId="18646" builtinId="8" hidden="1"/>
    <cellStyle name="Hiperlink" xfId="18843" builtinId="8" hidden="1"/>
    <cellStyle name="Hiperlink" xfId="18845" builtinId="8" hidden="1"/>
    <cellStyle name="Hiperlink" xfId="18847" builtinId="8" hidden="1"/>
    <cellStyle name="Hiperlink" xfId="18849" builtinId="8" hidden="1"/>
    <cellStyle name="Hiperlink" xfId="18851" builtinId="8" hidden="1"/>
    <cellStyle name="Hiperlink" xfId="18853" builtinId="8" hidden="1"/>
    <cellStyle name="Hiperlink" xfId="18855" builtinId="8" hidden="1"/>
    <cellStyle name="Hiperlink" xfId="18857" builtinId="8" hidden="1"/>
    <cellStyle name="Hiperlink" xfId="18859" builtinId="8" hidden="1"/>
    <cellStyle name="Hiperlink" xfId="18861" builtinId="8" hidden="1"/>
    <cellStyle name="Hiperlink" xfId="18863" builtinId="8" hidden="1"/>
    <cellStyle name="Hiperlink" xfId="18865" builtinId="8" hidden="1"/>
    <cellStyle name="Hiperlink" xfId="18867" builtinId="8" hidden="1"/>
    <cellStyle name="Hiperlink" xfId="18869" builtinId="8" hidden="1"/>
    <cellStyle name="Hiperlink" xfId="18871" builtinId="8" hidden="1"/>
    <cellStyle name="Hiperlink" xfId="18873" builtinId="8" hidden="1"/>
    <cellStyle name="Hiperlink" xfId="18875" builtinId="8" hidden="1"/>
    <cellStyle name="Hiperlink" xfId="18877" builtinId="8" hidden="1"/>
    <cellStyle name="Hiperlink" xfId="18879" builtinId="8" hidden="1"/>
    <cellStyle name="Hiperlink" xfId="18881" builtinId="8" hidden="1"/>
    <cellStyle name="Hiperlink" xfId="18883" builtinId="8" hidden="1"/>
    <cellStyle name="Hiperlink" xfId="18885" builtinId="8" hidden="1"/>
    <cellStyle name="Hiperlink" xfId="18887" builtinId="8" hidden="1"/>
    <cellStyle name="Hiperlink" xfId="18889" builtinId="8" hidden="1"/>
    <cellStyle name="Hiperlink" xfId="18891" builtinId="8" hidden="1"/>
    <cellStyle name="Hiperlink" xfId="18893" builtinId="8" hidden="1"/>
    <cellStyle name="Hiperlink" xfId="18895" builtinId="8" hidden="1"/>
    <cellStyle name="Hiperlink" xfId="18897" builtinId="8" hidden="1"/>
    <cellStyle name="Hiperlink" xfId="18899" builtinId="8" hidden="1"/>
    <cellStyle name="Hiperlink" xfId="18901" builtinId="8" hidden="1"/>
    <cellStyle name="Hiperlink" xfId="18903" builtinId="8" hidden="1"/>
    <cellStyle name="Hiperlink" xfId="18905" builtinId="8" hidden="1"/>
    <cellStyle name="Hiperlink" xfId="18907" builtinId="8" hidden="1"/>
    <cellStyle name="Hiperlink" xfId="18909" builtinId="8" hidden="1"/>
    <cellStyle name="Hiperlink" xfId="18911" builtinId="8" hidden="1"/>
    <cellStyle name="Hiperlink" xfId="18913" builtinId="8" hidden="1"/>
    <cellStyle name="Hiperlink" xfId="18915" builtinId="8" hidden="1"/>
    <cellStyle name="Hiperlink" xfId="18917" builtinId="8" hidden="1"/>
    <cellStyle name="Hiperlink" xfId="18919" builtinId="8" hidden="1"/>
    <cellStyle name="Hiperlink" xfId="18921" builtinId="8" hidden="1"/>
    <cellStyle name="Hiperlink" xfId="18923" builtinId="8" hidden="1"/>
    <cellStyle name="Hiperlink" xfId="18925" builtinId="8" hidden="1"/>
    <cellStyle name="Hiperlink" xfId="18927" builtinId="8" hidden="1"/>
    <cellStyle name="Hiperlink" xfId="18929" builtinId="8" hidden="1"/>
    <cellStyle name="Hiperlink" xfId="18931" builtinId="8" hidden="1"/>
    <cellStyle name="Hiperlink" xfId="18933" builtinId="8" hidden="1"/>
    <cellStyle name="Hiperlink" xfId="18935" builtinId="8" hidden="1"/>
    <cellStyle name="Hiperlink" xfId="18937" builtinId="8" hidden="1"/>
    <cellStyle name="Hiperlink" xfId="18744" builtinId="8" hidden="1"/>
    <cellStyle name="Hiperlink" xfId="18941" builtinId="8" hidden="1"/>
    <cellStyle name="Hiperlink" xfId="18943" builtinId="8" hidden="1"/>
    <cellStyle name="Hiperlink" xfId="18945" builtinId="8" hidden="1"/>
    <cellStyle name="Hiperlink" xfId="18947" builtinId="8" hidden="1"/>
    <cellStyle name="Hiperlink" xfId="18949" builtinId="8" hidden="1"/>
    <cellStyle name="Hiperlink" xfId="18951" builtinId="8" hidden="1"/>
    <cellStyle name="Hiperlink" xfId="18953" builtinId="8" hidden="1"/>
    <cellStyle name="Hiperlink" xfId="18955" builtinId="8" hidden="1"/>
    <cellStyle name="Hiperlink" xfId="18957" builtinId="8" hidden="1"/>
    <cellStyle name="Hiperlink" xfId="18959" builtinId="8" hidden="1"/>
    <cellStyle name="Hiperlink" xfId="18961" builtinId="8" hidden="1"/>
    <cellStyle name="Hiperlink" xfId="18963" builtinId="8" hidden="1"/>
    <cellStyle name="Hiperlink" xfId="18965" builtinId="8" hidden="1"/>
    <cellStyle name="Hiperlink" xfId="18967" builtinId="8" hidden="1"/>
    <cellStyle name="Hiperlink" xfId="18969" builtinId="8" hidden="1"/>
    <cellStyle name="Hiperlink" xfId="18971" builtinId="8" hidden="1"/>
    <cellStyle name="Hiperlink" xfId="18973" builtinId="8" hidden="1"/>
    <cellStyle name="Hiperlink" xfId="18975" builtinId="8" hidden="1"/>
    <cellStyle name="Hiperlink" xfId="18977" builtinId="8" hidden="1"/>
    <cellStyle name="Hiperlink" xfId="18979" builtinId="8" hidden="1"/>
    <cellStyle name="Hiperlink" xfId="18981" builtinId="8" hidden="1"/>
    <cellStyle name="Hiperlink" xfId="18983" builtinId="8" hidden="1"/>
    <cellStyle name="Hiperlink" xfId="18985" builtinId="8" hidden="1"/>
    <cellStyle name="Hiperlink" xfId="18987" builtinId="8" hidden="1"/>
    <cellStyle name="Hiperlink" xfId="18989" builtinId="8" hidden="1"/>
    <cellStyle name="Hiperlink" xfId="18991" builtinId="8" hidden="1"/>
    <cellStyle name="Hiperlink" xfId="18993" builtinId="8" hidden="1"/>
    <cellStyle name="Hiperlink" xfId="18995" builtinId="8" hidden="1"/>
    <cellStyle name="Hiperlink" xfId="18997" builtinId="8" hidden="1"/>
    <cellStyle name="Hiperlink" xfId="18999" builtinId="8" hidden="1"/>
    <cellStyle name="Hiperlink" xfId="19001" builtinId="8" hidden="1"/>
    <cellStyle name="Hiperlink" xfId="19003" builtinId="8" hidden="1"/>
    <cellStyle name="Hiperlink" xfId="19005" builtinId="8" hidden="1"/>
    <cellStyle name="Hiperlink" xfId="19007" builtinId="8" hidden="1"/>
    <cellStyle name="Hiperlink" xfId="19009" builtinId="8" hidden="1"/>
    <cellStyle name="Hiperlink" xfId="19011" builtinId="8" hidden="1"/>
    <cellStyle name="Hiperlink" xfId="19013" builtinId="8" hidden="1"/>
    <cellStyle name="Hiperlink" xfId="19015" builtinId="8" hidden="1"/>
    <cellStyle name="Hiperlink" xfId="19017" builtinId="8" hidden="1"/>
    <cellStyle name="Hiperlink" xfId="19019" builtinId="8" hidden="1"/>
    <cellStyle name="Hiperlink" xfId="19021" builtinId="8" hidden="1"/>
    <cellStyle name="Hiperlink" xfId="19023" builtinId="8" hidden="1"/>
    <cellStyle name="Hiperlink" xfId="19025" builtinId="8" hidden="1"/>
    <cellStyle name="Hiperlink" xfId="19027" builtinId="8" hidden="1"/>
    <cellStyle name="Hiperlink" xfId="19029" builtinId="8" hidden="1"/>
    <cellStyle name="Hiperlink" xfId="19031" builtinId="8" hidden="1"/>
    <cellStyle name="Hiperlink" xfId="19033" builtinId="8" hidden="1"/>
    <cellStyle name="Hiperlink" xfId="19035" builtinId="8" hidden="1"/>
    <cellStyle name="Hiperlink" xfId="18842" builtinId="8" hidden="1"/>
    <cellStyle name="Hiperlink" xfId="19039" builtinId="8" hidden="1"/>
    <cellStyle name="Hiperlink" xfId="19041" builtinId="8" hidden="1"/>
    <cellStyle name="Hiperlink" xfId="19043" builtinId="8" hidden="1"/>
    <cellStyle name="Hiperlink" xfId="19045" builtinId="8" hidden="1"/>
    <cellStyle name="Hiperlink" xfId="19047" builtinId="8" hidden="1"/>
    <cellStyle name="Hiperlink" xfId="19049" builtinId="8" hidden="1"/>
    <cellStyle name="Hiperlink" xfId="19051" builtinId="8" hidden="1"/>
    <cellStyle name="Hiperlink" xfId="19053" builtinId="8" hidden="1"/>
    <cellStyle name="Hiperlink" xfId="19055" builtinId="8" hidden="1"/>
    <cellStyle name="Hiperlink" xfId="19057" builtinId="8" hidden="1"/>
    <cellStyle name="Hiperlink" xfId="19059" builtinId="8" hidden="1"/>
    <cellStyle name="Hiperlink" xfId="19061" builtinId="8" hidden="1"/>
    <cellStyle name="Hiperlink" xfId="19063" builtinId="8" hidden="1"/>
    <cellStyle name="Hiperlink" xfId="19065" builtinId="8" hidden="1"/>
    <cellStyle name="Hiperlink" xfId="19067" builtinId="8" hidden="1"/>
    <cellStyle name="Hiperlink" xfId="19069" builtinId="8" hidden="1"/>
    <cellStyle name="Hiperlink" xfId="19071" builtinId="8" hidden="1"/>
    <cellStyle name="Hiperlink" xfId="19073" builtinId="8" hidden="1"/>
    <cellStyle name="Hiperlink" xfId="19075" builtinId="8" hidden="1"/>
    <cellStyle name="Hiperlink" xfId="19077" builtinId="8" hidden="1"/>
    <cellStyle name="Hiperlink" xfId="19079" builtinId="8" hidden="1"/>
    <cellStyle name="Hiperlink" xfId="19081" builtinId="8" hidden="1"/>
    <cellStyle name="Hiperlink" xfId="19083" builtinId="8" hidden="1"/>
    <cellStyle name="Hiperlink" xfId="19085" builtinId="8" hidden="1"/>
    <cellStyle name="Hiperlink" xfId="19087" builtinId="8" hidden="1"/>
    <cellStyle name="Hiperlink" xfId="19089" builtinId="8" hidden="1"/>
    <cellStyle name="Hiperlink" xfId="19091" builtinId="8" hidden="1"/>
    <cellStyle name="Hiperlink" xfId="19093" builtinId="8" hidden="1"/>
    <cellStyle name="Hiperlink" xfId="19095" builtinId="8" hidden="1"/>
    <cellStyle name="Hiperlink" xfId="19097" builtinId="8" hidden="1"/>
    <cellStyle name="Hiperlink" xfId="19099" builtinId="8" hidden="1"/>
    <cellStyle name="Hiperlink" xfId="19101" builtinId="8" hidden="1"/>
    <cellStyle name="Hiperlink" xfId="19103" builtinId="8" hidden="1"/>
    <cellStyle name="Hiperlink" xfId="19105" builtinId="8" hidden="1"/>
    <cellStyle name="Hiperlink" xfId="19107" builtinId="8" hidden="1"/>
    <cellStyle name="Hiperlink" xfId="19109" builtinId="8" hidden="1"/>
    <cellStyle name="Hiperlink" xfId="19111" builtinId="8" hidden="1"/>
    <cellStyle name="Hiperlink" xfId="19113" builtinId="8" hidden="1"/>
    <cellStyle name="Hiperlink" xfId="19115" builtinId="8" hidden="1"/>
    <cellStyle name="Hiperlink" xfId="19117" builtinId="8" hidden="1"/>
    <cellStyle name="Hiperlink" xfId="19119" builtinId="8" hidden="1"/>
    <cellStyle name="Hiperlink" xfId="19121" builtinId="8" hidden="1"/>
    <cellStyle name="Hiperlink" xfId="19123" builtinId="8" hidden="1"/>
    <cellStyle name="Hiperlink" xfId="19125" builtinId="8" hidden="1"/>
    <cellStyle name="Hiperlink" xfId="19127" builtinId="8" hidden="1"/>
    <cellStyle name="Hiperlink" xfId="19129" builtinId="8" hidden="1"/>
    <cellStyle name="Hiperlink" xfId="19131" builtinId="8" hidden="1"/>
    <cellStyle name="Hiperlink" xfId="19133" builtinId="8" hidden="1"/>
    <cellStyle name="Hiperlink" xfId="18940" builtinId="8" hidden="1"/>
    <cellStyle name="Hiperlink" xfId="19137" builtinId="8" hidden="1"/>
    <cellStyle name="Hiperlink" xfId="19139" builtinId="8" hidden="1"/>
    <cellStyle name="Hiperlink" xfId="19141" builtinId="8" hidden="1"/>
    <cellStyle name="Hiperlink" xfId="19143" builtinId="8" hidden="1"/>
    <cellStyle name="Hiperlink" xfId="19145" builtinId="8" hidden="1"/>
    <cellStyle name="Hiperlink" xfId="19147" builtinId="8" hidden="1"/>
    <cellStyle name="Hiperlink" xfId="19149" builtinId="8" hidden="1"/>
    <cellStyle name="Hiperlink" xfId="19151" builtinId="8" hidden="1"/>
    <cellStyle name="Hiperlink" xfId="19153" builtinId="8" hidden="1"/>
    <cellStyle name="Hiperlink" xfId="19155" builtinId="8" hidden="1"/>
    <cellStyle name="Hiperlink" xfId="19157" builtinId="8" hidden="1"/>
    <cellStyle name="Hiperlink" xfId="19159" builtinId="8" hidden="1"/>
    <cellStyle name="Hiperlink" xfId="19161" builtinId="8" hidden="1"/>
    <cellStyle name="Hiperlink" xfId="19163" builtinId="8" hidden="1"/>
    <cellStyle name="Hiperlink" xfId="19165" builtinId="8" hidden="1"/>
    <cellStyle name="Hiperlink" xfId="19167" builtinId="8" hidden="1"/>
    <cellStyle name="Hiperlink" xfId="19169" builtinId="8" hidden="1"/>
    <cellStyle name="Hiperlink" xfId="19171" builtinId="8" hidden="1"/>
    <cellStyle name="Hiperlink" xfId="19173" builtinId="8" hidden="1"/>
    <cellStyle name="Hiperlink" xfId="19175" builtinId="8" hidden="1"/>
    <cellStyle name="Hiperlink" xfId="19177" builtinId="8" hidden="1"/>
    <cellStyle name="Hiperlink" xfId="19179" builtinId="8" hidden="1"/>
    <cellStyle name="Hiperlink" xfId="19181" builtinId="8" hidden="1"/>
    <cellStyle name="Hiperlink" xfId="19183" builtinId="8" hidden="1"/>
    <cellStyle name="Hiperlink" xfId="19185" builtinId="8" hidden="1"/>
    <cellStyle name="Hiperlink" xfId="19187" builtinId="8" hidden="1"/>
    <cellStyle name="Hiperlink" xfId="19189" builtinId="8" hidden="1"/>
    <cellStyle name="Hiperlink" xfId="19191" builtinId="8" hidden="1"/>
    <cellStyle name="Hiperlink" xfId="19193" builtinId="8" hidden="1"/>
    <cellStyle name="Hiperlink" xfId="19195" builtinId="8" hidden="1"/>
    <cellStyle name="Hiperlink" xfId="19197" builtinId="8" hidden="1"/>
    <cellStyle name="Hiperlink" xfId="19199" builtinId="8" hidden="1"/>
    <cellStyle name="Hiperlink" xfId="19201" builtinId="8" hidden="1"/>
    <cellStyle name="Hiperlink" xfId="19203" builtinId="8" hidden="1"/>
    <cellStyle name="Hiperlink" xfId="19205" builtinId="8" hidden="1"/>
    <cellStyle name="Hiperlink" xfId="19207" builtinId="8" hidden="1"/>
    <cellStyle name="Hiperlink" xfId="19209" builtinId="8" hidden="1"/>
    <cellStyle name="Hiperlink" xfId="19211" builtinId="8" hidden="1"/>
    <cellStyle name="Hiperlink" xfId="19213" builtinId="8" hidden="1"/>
    <cellStyle name="Hiperlink" xfId="19215" builtinId="8" hidden="1"/>
    <cellStyle name="Hiperlink" xfId="19217" builtinId="8" hidden="1"/>
    <cellStyle name="Hiperlink" xfId="19219" builtinId="8" hidden="1"/>
    <cellStyle name="Hiperlink" xfId="19221" builtinId="8" hidden="1"/>
    <cellStyle name="Hiperlink" xfId="19223" builtinId="8" hidden="1"/>
    <cellStyle name="Hiperlink" xfId="19225" builtinId="8" hidden="1"/>
    <cellStyle name="Hiperlink" xfId="19227" builtinId="8" hidden="1"/>
    <cellStyle name="Hiperlink" xfId="19229" builtinId="8" hidden="1"/>
    <cellStyle name="Hiperlink" xfId="19231" builtinId="8" hidden="1"/>
    <cellStyle name="Hiperlink" xfId="19038" builtinId="8" hidden="1"/>
    <cellStyle name="Hiperlink" xfId="19235" builtinId="8" hidden="1"/>
    <cellStyle name="Hiperlink" xfId="19237" builtinId="8" hidden="1"/>
    <cellStyle name="Hiperlink" xfId="19239" builtinId="8" hidden="1"/>
    <cellStyle name="Hiperlink" xfId="19241" builtinId="8" hidden="1"/>
    <cellStyle name="Hiperlink" xfId="19243" builtinId="8" hidden="1"/>
    <cellStyle name="Hiperlink" xfId="19245" builtinId="8" hidden="1"/>
    <cellStyle name="Hiperlink" xfId="19247" builtinId="8" hidden="1"/>
    <cellStyle name="Hiperlink" xfId="19249" builtinId="8" hidden="1"/>
    <cellStyle name="Hiperlink" xfId="19251" builtinId="8" hidden="1"/>
    <cellStyle name="Hiperlink" xfId="19253" builtinId="8" hidden="1"/>
    <cellStyle name="Hiperlink" xfId="19255" builtinId="8" hidden="1"/>
    <cellStyle name="Hiperlink" xfId="19257" builtinId="8" hidden="1"/>
    <cellStyle name="Hiperlink" xfId="19259" builtinId="8" hidden="1"/>
    <cellStyle name="Hiperlink" xfId="19261" builtinId="8" hidden="1"/>
    <cellStyle name="Hiperlink" xfId="19263" builtinId="8" hidden="1"/>
    <cellStyle name="Hiperlink" xfId="19265" builtinId="8" hidden="1"/>
    <cellStyle name="Hiperlink" xfId="19267" builtinId="8" hidden="1"/>
    <cellStyle name="Hiperlink" xfId="19269" builtinId="8" hidden="1"/>
    <cellStyle name="Hiperlink" xfId="19271" builtinId="8" hidden="1"/>
    <cellStyle name="Hiperlink" xfId="19273" builtinId="8" hidden="1"/>
    <cellStyle name="Hiperlink" xfId="19275" builtinId="8" hidden="1"/>
    <cellStyle name="Hiperlink" xfId="19277" builtinId="8" hidden="1"/>
    <cellStyle name="Hiperlink" xfId="19279" builtinId="8" hidden="1"/>
    <cellStyle name="Hiperlink" xfId="19281" builtinId="8" hidden="1"/>
    <cellStyle name="Hiperlink" xfId="19283" builtinId="8" hidden="1"/>
    <cellStyle name="Hiperlink" xfId="19285" builtinId="8" hidden="1"/>
    <cellStyle name="Hiperlink" xfId="19287" builtinId="8" hidden="1"/>
    <cellStyle name="Hiperlink" xfId="19289" builtinId="8" hidden="1"/>
    <cellStyle name="Hiperlink" xfId="19291" builtinId="8" hidden="1"/>
    <cellStyle name="Hiperlink" xfId="19293" builtinId="8" hidden="1"/>
    <cellStyle name="Hiperlink" xfId="19295" builtinId="8" hidden="1"/>
    <cellStyle name="Hiperlink" xfId="19297" builtinId="8" hidden="1"/>
    <cellStyle name="Hiperlink" xfId="19299" builtinId="8" hidden="1"/>
    <cellStyle name="Hiperlink" xfId="19301" builtinId="8" hidden="1"/>
    <cellStyle name="Hiperlink" xfId="19303" builtinId="8" hidden="1"/>
    <cellStyle name="Hiperlink" xfId="19305" builtinId="8" hidden="1"/>
    <cellStyle name="Hiperlink" xfId="19307" builtinId="8" hidden="1"/>
    <cellStyle name="Hiperlink" xfId="19309" builtinId="8" hidden="1"/>
    <cellStyle name="Hiperlink" xfId="19311" builtinId="8" hidden="1"/>
    <cellStyle name="Hiperlink" xfId="19313" builtinId="8" hidden="1"/>
    <cellStyle name="Hiperlink" xfId="19315" builtinId="8" hidden="1"/>
    <cellStyle name="Hiperlink" xfId="19317" builtinId="8" hidden="1"/>
    <cellStyle name="Hiperlink" xfId="19319" builtinId="8" hidden="1"/>
    <cellStyle name="Hiperlink" xfId="19321" builtinId="8" hidden="1"/>
    <cellStyle name="Hiperlink" xfId="19323" builtinId="8" hidden="1"/>
    <cellStyle name="Hiperlink" xfId="19325" builtinId="8" hidden="1"/>
    <cellStyle name="Hiperlink" xfId="19327" builtinId="8" hidden="1"/>
    <cellStyle name="Hiperlink" xfId="19329" builtinId="8" hidden="1"/>
    <cellStyle name="Hiperlink" xfId="19136" builtinId="8" hidden="1"/>
    <cellStyle name="Hiperlink" xfId="19333" builtinId="8" hidden="1"/>
    <cellStyle name="Hiperlink" xfId="19335" builtinId="8" hidden="1"/>
    <cellStyle name="Hiperlink" xfId="19337" builtinId="8" hidden="1"/>
    <cellStyle name="Hiperlink" xfId="19339" builtinId="8" hidden="1"/>
    <cellStyle name="Hiperlink" xfId="19341" builtinId="8" hidden="1"/>
    <cellStyle name="Hiperlink" xfId="19343" builtinId="8" hidden="1"/>
    <cellStyle name="Hiperlink" xfId="19345" builtinId="8" hidden="1"/>
    <cellStyle name="Hiperlink" xfId="19347" builtinId="8" hidden="1"/>
    <cellStyle name="Hiperlink" xfId="19349" builtinId="8" hidden="1"/>
    <cellStyle name="Hiperlink" xfId="19351" builtinId="8" hidden="1"/>
    <cellStyle name="Hiperlink" xfId="19353" builtinId="8" hidden="1"/>
    <cellStyle name="Hiperlink" xfId="19355" builtinId="8" hidden="1"/>
    <cellStyle name="Hiperlink" xfId="19357" builtinId="8" hidden="1"/>
    <cellStyle name="Hiperlink" xfId="19359" builtinId="8" hidden="1"/>
    <cellStyle name="Hiperlink" xfId="19361" builtinId="8" hidden="1"/>
    <cellStyle name="Hiperlink" xfId="19363" builtinId="8" hidden="1"/>
    <cellStyle name="Hiperlink" xfId="19365" builtinId="8" hidden="1"/>
    <cellStyle name="Hiperlink" xfId="19367" builtinId="8" hidden="1"/>
    <cellStyle name="Hiperlink" xfId="19369" builtinId="8" hidden="1"/>
    <cellStyle name="Hiperlink" xfId="19371" builtinId="8" hidden="1"/>
    <cellStyle name="Hiperlink" xfId="19373" builtinId="8" hidden="1"/>
    <cellStyle name="Hiperlink" xfId="19375" builtinId="8" hidden="1"/>
    <cellStyle name="Hiperlink" xfId="19377" builtinId="8" hidden="1"/>
    <cellStyle name="Hiperlink" xfId="19379" builtinId="8" hidden="1"/>
    <cellStyle name="Hiperlink" xfId="19381" builtinId="8" hidden="1"/>
    <cellStyle name="Hiperlink" xfId="19383" builtinId="8" hidden="1"/>
    <cellStyle name="Hiperlink" xfId="19385" builtinId="8" hidden="1"/>
    <cellStyle name="Hiperlink" xfId="19387" builtinId="8" hidden="1"/>
    <cellStyle name="Hiperlink" xfId="19389" builtinId="8" hidden="1"/>
    <cellStyle name="Hiperlink" xfId="19391" builtinId="8" hidden="1"/>
    <cellStyle name="Hiperlink" xfId="19393" builtinId="8" hidden="1"/>
    <cellStyle name="Hiperlink" xfId="19395" builtinId="8" hidden="1"/>
    <cellStyle name="Hiperlink" xfId="19397" builtinId="8" hidden="1"/>
    <cellStyle name="Hiperlink" xfId="19399" builtinId="8" hidden="1"/>
    <cellStyle name="Hiperlink" xfId="19401" builtinId="8" hidden="1"/>
    <cellStyle name="Hiperlink" xfId="19403" builtinId="8" hidden="1"/>
    <cellStyle name="Hiperlink" xfId="19405" builtinId="8" hidden="1"/>
    <cellStyle name="Hiperlink" xfId="19407" builtinId="8" hidden="1"/>
    <cellStyle name="Hiperlink" xfId="19409" builtinId="8" hidden="1"/>
    <cellStyle name="Hiperlink" xfId="19411" builtinId="8" hidden="1"/>
    <cellStyle name="Hiperlink" xfId="19413" builtinId="8" hidden="1"/>
    <cellStyle name="Hiperlink" xfId="19415" builtinId="8" hidden="1"/>
    <cellStyle name="Hiperlink" xfId="19417" builtinId="8" hidden="1"/>
    <cellStyle name="Hiperlink" xfId="19419" builtinId="8" hidden="1"/>
    <cellStyle name="Hiperlink" xfId="19421" builtinId="8" hidden="1"/>
    <cellStyle name="Hiperlink" xfId="19423" builtinId="8" hidden="1"/>
    <cellStyle name="Hiperlink" xfId="19425" builtinId="8" hidden="1"/>
    <cellStyle name="Hiperlink" xfId="19427" builtinId="8" hidden="1"/>
    <cellStyle name="Hiperlink" xfId="19234" builtinId="8" hidden="1"/>
    <cellStyle name="Hiperlink" xfId="19431" builtinId="8" hidden="1"/>
    <cellStyle name="Hiperlink" xfId="19433" builtinId="8" hidden="1"/>
    <cellStyle name="Hiperlink" xfId="19435" builtinId="8" hidden="1"/>
    <cellStyle name="Hiperlink" xfId="19437" builtinId="8" hidden="1"/>
    <cellStyle name="Hiperlink" xfId="19439" builtinId="8" hidden="1"/>
    <cellStyle name="Hiperlink" xfId="19441" builtinId="8" hidden="1"/>
    <cellStyle name="Hiperlink" xfId="19443" builtinId="8" hidden="1"/>
    <cellStyle name="Hiperlink" xfId="19445" builtinId="8" hidden="1"/>
    <cellStyle name="Hiperlink" xfId="19447" builtinId="8" hidden="1"/>
    <cellStyle name="Hiperlink" xfId="19449" builtinId="8" hidden="1"/>
    <cellStyle name="Hiperlink" xfId="19451" builtinId="8" hidden="1"/>
    <cellStyle name="Hiperlink" xfId="19453" builtinId="8" hidden="1"/>
    <cellStyle name="Hiperlink" xfId="19455" builtinId="8" hidden="1"/>
    <cellStyle name="Hiperlink" xfId="19457" builtinId="8" hidden="1"/>
    <cellStyle name="Hiperlink" xfId="19459" builtinId="8" hidden="1"/>
    <cellStyle name="Hiperlink" xfId="19461" builtinId="8" hidden="1"/>
    <cellStyle name="Hiperlink" xfId="19463" builtinId="8" hidden="1"/>
    <cellStyle name="Hiperlink" xfId="19465" builtinId="8" hidden="1"/>
    <cellStyle name="Hiperlink" xfId="19467" builtinId="8" hidden="1"/>
    <cellStyle name="Hiperlink" xfId="19469" builtinId="8" hidden="1"/>
    <cellStyle name="Hiperlink" xfId="19471" builtinId="8" hidden="1"/>
    <cellStyle name="Hiperlink" xfId="19473" builtinId="8" hidden="1"/>
    <cellStyle name="Hiperlink" xfId="19475" builtinId="8" hidden="1"/>
    <cellStyle name="Hiperlink" xfId="19477" builtinId="8" hidden="1"/>
    <cellStyle name="Hiperlink" xfId="19479" builtinId="8" hidden="1"/>
    <cellStyle name="Hiperlink" xfId="19481" builtinId="8" hidden="1"/>
    <cellStyle name="Hiperlink" xfId="19483" builtinId="8" hidden="1"/>
    <cellStyle name="Hiperlink" xfId="19485" builtinId="8" hidden="1"/>
    <cellStyle name="Hiperlink" xfId="19487" builtinId="8" hidden="1"/>
    <cellStyle name="Hiperlink" xfId="19489" builtinId="8" hidden="1"/>
    <cellStyle name="Hiperlink" xfId="19491" builtinId="8" hidden="1"/>
    <cellStyle name="Hiperlink" xfId="19493" builtinId="8" hidden="1"/>
    <cellStyle name="Hiperlink" xfId="19495" builtinId="8" hidden="1"/>
    <cellStyle name="Hiperlink" xfId="19497" builtinId="8" hidden="1"/>
    <cellStyle name="Hiperlink" xfId="19499" builtinId="8" hidden="1"/>
    <cellStyle name="Hiperlink" xfId="19501" builtinId="8" hidden="1"/>
    <cellStyle name="Hiperlink" xfId="19503" builtinId="8" hidden="1"/>
    <cellStyle name="Hiperlink" xfId="19505" builtinId="8" hidden="1"/>
    <cellStyle name="Hiperlink" xfId="19507" builtinId="8" hidden="1"/>
    <cellStyle name="Hiperlink" xfId="19509" builtinId="8" hidden="1"/>
    <cellStyle name="Hiperlink" xfId="19511" builtinId="8" hidden="1"/>
    <cellStyle name="Hiperlink" xfId="19513" builtinId="8" hidden="1"/>
    <cellStyle name="Hiperlink" xfId="19515" builtinId="8" hidden="1"/>
    <cellStyle name="Hiperlink" xfId="19517" builtinId="8" hidden="1"/>
    <cellStyle name="Hiperlink" xfId="19519" builtinId="8" hidden="1"/>
    <cellStyle name="Hiperlink" xfId="19521" builtinId="8" hidden="1"/>
    <cellStyle name="Hiperlink" xfId="19523" builtinId="8" hidden="1"/>
    <cellStyle name="Hiperlink" xfId="19525" builtinId="8" hidden="1"/>
    <cellStyle name="Hiperlink" xfId="19332" builtinId="8" hidden="1"/>
    <cellStyle name="Hiperlink" xfId="19529" builtinId="8" hidden="1"/>
    <cellStyle name="Hiperlink" xfId="19531" builtinId="8" hidden="1"/>
    <cellStyle name="Hiperlink" xfId="19533" builtinId="8" hidden="1"/>
    <cellStyle name="Hiperlink" xfId="19535" builtinId="8" hidden="1"/>
    <cellStyle name="Hiperlink" xfId="19537" builtinId="8" hidden="1"/>
    <cellStyle name="Hiperlink" xfId="19539" builtinId="8" hidden="1"/>
    <cellStyle name="Hiperlink" xfId="19541" builtinId="8" hidden="1"/>
    <cellStyle name="Hiperlink" xfId="19543" builtinId="8" hidden="1"/>
    <cellStyle name="Hiperlink" xfId="19545" builtinId="8" hidden="1"/>
    <cellStyle name="Hiperlink" xfId="19547" builtinId="8" hidden="1"/>
    <cellStyle name="Hiperlink" xfId="19549" builtinId="8" hidden="1"/>
    <cellStyle name="Hiperlink" xfId="19551" builtinId="8" hidden="1"/>
    <cellStyle name="Hiperlink" xfId="19553" builtinId="8" hidden="1"/>
    <cellStyle name="Hiperlink" xfId="19555" builtinId="8" hidden="1"/>
    <cellStyle name="Hiperlink" xfId="19557" builtinId="8" hidden="1"/>
    <cellStyle name="Hiperlink" xfId="19559" builtinId="8" hidden="1"/>
    <cellStyle name="Hiperlink" xfId="19561" builtinId="8" hidden="1"/>
    <cellStyle name="Hiperlink" xfId="19563" builtinId="8" hidden="1"/>
    <cellStyle name="Hiperlink" xfId="19565" builtinId="8" hidden="1"/>
    <cellStyle name="Hiperlink" xfId="19567" builtinId="8" hidden="1"/>
    <cellStyle name="Hiperlink" xfId="19569" builtinId="8" hidden="1"/>
    <cellStyle name="Hiperlink" xfId="19571" builtinId="8" hidden="1"/>
    <cellStyle name="Hiperlink" xfId="19573" builtinId="8" hidden="1"/>
    <cellStyle name="Hiperlink" xfId="19575" builtinId="8" hidden="1"/>
    <cellStyle name="Hiperlink" xfId="19577" builtinId="8" hidden="1"/>
    <cellStyle name="Hiperlink" xfId="19579" builtinId="8" hidden="1"/>
    <cellStyle name="Hiperlink" xfId="19581" builtinId="8" hidden="1"/>
    <cellStyle name="Hiperlink" xfId="19583" builtinId="8" hidden="1"/>
    <cellStyle name="Hiperlink" xfId="19585" builtinId="8" hidden="1"/>
    <cellStyle name="Hiperlink" xfId="19587" builtinId="8" hidden="1"/>
    <cellStyle name="Hiperlink" xfId="19589" builtinId="8" hidden="1"/>
    <cellStyle name="Hiperlink" xfId="19591" builtinId="8" hidden="1"/>
    <cellStyle name="Hiperlink" xfId="19593" builtinId="8" hidden="1"/>
    <cellStyle name="Hiperlink" xfId="19595" builtinId="8" hidden="1"/>
    <cellStyle name="Hiperlink" xfId="19597" builtinId="8" hidden="1"/>
    <cellStyle name="Hiperlink" xfId="19599" builtinId="8" hidden="1"/>
    <cellStyle name="Hiperlink" xfId="19601" builtinId="8" hidden="1"/>
    <cellStyle name="Hiperlink" xfId="19603" builtinId="8" hidden="1"/>
    <cellStyle name="Hiperlink" xfId="19605" builtinId="8" hidden="1"/>
    <cellStyle name="Hiperlink" xfId="19607" builtinId="8" hidden="1"/>
    <cellStyle name="Hiperlink" xfId="19609" builtinId="8" hidden="1"/>
    <cellStyle name="Hiperlink" xfId="19611" builtinId="8" hidden="1"/>
    <cellStyle name="Hiperlink" xfId="19613" builtinId="8" hidden="1"/>
    <cellStyle name="Hiperlink" xfId="19615" builtinId="8" hidden="1"/>
    <cellStyle name="Hiperlink" xfId="19617" builtinId="8" hidden="1"/>
    <cellStyle name="Hiperlink" xfId="19619" builtinId="8" hidden="1"/>
    <cellStyle name="Hiperlink" xfId="19621" builtinId="8" hidden="1"/>
    <cellStyle name="Hiperlink" xfId="19623" builtinId="8" hidden="1"/>
    <cellStyle name="Hiperlink" xfId="19430" builtinId="8" hidden="1"/>
    <cellStyle name="Hiperlink" xfId="19627" builtinId="8" hidden="1"/>
    <cellStyle name="Hiperlink" xfId="19629" builtinId="8" hidden="1"/>
    <cellStyle name="Hiperlink" xfId="19631" builtinId="8" hidden="1"/>
    <cellStyle name="Hiperlink" xfId="19633" builtinId="8" hidden="1"/>
    <cellStyle name="Hiperlink" xfId="19635" builtinId="8" hidden="1"/>
    <cellStyle name="Hiperlink" xfId="19637" builtinId="8" hidden="1"/>
    <cellStyle name="Hiperlink" xfId="19639" builtinId="8" hidden="1"/>
    <cellStyle name="Hiperlink" xfId="19641" builtinId="8" hidden="1"/>
    <cellStyle name="Hiperlink" xfId="19643" builtinId="8" hidden="1"/>
    <cellStyle name="Hiperlink" xfId="19645" builtinId="8" hidden="1"/>
    <cellStyle name="Hiperlink" xfId="19647" builtinId="8" hidden="1"/>
    <cellStyle name="Hiperlink" xfId="19649" builtinId="8" hidden="1"/>
    <cellStyle name="Hiperlink" xfId="19651" builtinId="8" hidden="1"/>
    <cellStyle name="Hiperlink" xfId="19653" builtinId="8" hidden="1"/>
    <cellStyle name="Hiperlink" xfId="19655" builtinId="8" hidden="1"/>
    <cellStyle name="Hiperlink" xfId="19657" builtinId="8" hidden="1"/>
    <cellStyle name="Hiperlink" xfId="19659" builtinId="8" hidden="1"/>
    <cellStyle name="Hiperlink" xfId="19661" builtinId="8" hidden="1"/>
    <cellStyle name="Hiperlink" xfId="19663" builtinId="8" hidden="1"/>
    <cellStyle name="Hiperlink" xfId="19665" builtinId="8" hidden="1"/>
    <cellStyle name="Hiperlink" xfId="19667" builtinId="8" hidden="1"/>
    <cellStyle name="Hiperlink" xfId="19669" builtinId="8" hidden="1"/>
    <cellStyle name="Hiperlink" xfId="19671" builtinId="8" hidden="1"/>
    <cellStyle name="Hiperlink" xfId="19673" builtinId="8" hidden="1"/>
    <cellStyle name="Hiperlink" xfId="19675" builtinId="8" hidden="1"/>
    <cellStyle name="Hiperlink" xfId="19677" builtinId="8" hidden="1"/>
    <cellStyle name="Hiperlink" xfId="19679" builtinId="8" hidden="1"/>
    <cellStyle name="Hiperlink" xfId="19681" builtinId="8" hidden="1"/>
    <cellStyle name="Hiperlink" xfId="19683" builtinId="8" hidden="1"/>
    <cellStyle name="Hiperlink" xfId="19685" builtinId="8" hidden="1"/>
    <cellStyle name="Hiperlink" xfId="19687" builtinId="8" hidden="1"/>
    <cellStyle name="Hiperlink" xfId="19689" builtinId="8" hidden="1"/>
    <cellStyle name="Hiperlink" xfId="19691" builtinId="8" hidden="1"/>
    <cellStyle name="Hiperlink" xfId="19693" builtinId="8" hidden="1"/>
    <cellStyle name="Hiperlink" xfId="19695" builtinId="8" hidden="1"/>
    <cellStyle name="Hiperlink" xfId="19697" builtinId="8" hidden="1"/>
    <cellStyle name="Hiperlink" xfId="19699" builtinId="8" hidden="1"/>
    <cellStyle name="Hiperlink" xfId="19701" builtinId="8" hidden="1"/>
    <cellStyle name="Hiperlink" xfId="19703" builtinId="8" hidden="1"/>
    <cellStyle name="Hiperlink" xfId="19705" builtinId="8" hidden="1"/>
    <cellStyle name="Hiperlink" xfId="19707" builtinId="8" hidden="1"/>
    <cellStyle name="Hiperlink" xfId="19709" builtinId="8" hidden="1"/>
    <cellStyle name="Hiperlink" xfId="19711" builtinId="8" hidden="1"/>
    <cellStyle name="Hiperlink" xfId="19713" builtinId="8" hidden="1"/>
    <cellStyle name="Hiperlink" xfId="19715" builtinId="8" hidden="1"/>
    <cellStyle name="Hiperlink" xfId="19717" builtinId="8" hidden="1"/>
    <cellStyle name="Hiperlink" xfId="19719" builtinId="8" hidden="1"/>
    <cellStyle name="Hiperlink" xfId="19721" builtinId="8" hidden="1"/>
    <cellStyle name="Hiperlink" xfId="19528" builtinId="8" hidden="1"/>
    <cellStyle name="Hiperlink" xfId="19725" builtinId="8" hidden="1"/>
    <cellStyle name="Hiperlink" xfId="19727" builtinId="8" hidden="1"/>
    <cellStyle name="Hiperlink" xfId="19729" builtinId="8" hidden="1"/>
    <cellStyle name="Hiperlink" xfId="19731" builtinId="8" hidden="1"/>
    <cellStyle name="Hiperlink" xfId="19733" builtinId="8" hidden="1"/>
    <cellStyle name="Hiperlink" xfId="19735" builtinId="8" hidden="1"/>
    <cellStyle name="Hiperlink" xfId="19737" builtinId="8" hidden="1"/>
    <cellStyle name="Hiperlink" xfId="19739" builtinId="8" hidden="1"/>
    <cellStyle name="Hiperlink" xfId="19741" builtinId="8" hidden="1"/>
    <cellStyle name="Hiperlink" xfId="19743" builtinId="8" hidden="1"/>
    <cellStyle name="Hiperlink" xfId="19745" builtinId="8" hidden="1"/>
    <cellStyle name="Hiperlink" xfId="19747" builtinId="8" hidden="1"/>
    <cellStyle name="Hiperlink" xfId="19749" builtinId="8" hidden="1"/>
    <cellStyle name="Hiperlink" xfId="19751" builtinId="8" hidden="1"/>
    <cellStyle name="Hiperlink" xfId="19753" builtinId="8" hidden="1"/>
    <cellStyle name="Hiperlink" xfId="19755" builtinId="8" hidden="1"/>
    <cellStyle name="Hiperlink" xfId="19757" builtinId="8" hidden="1"/>
    <cellStyle name="Hiperlink" xfId="19759" builtinId="8" hidden="1"/>
    <cellStyle name="Hiperlink" xfId="19761" builtinId="8" hidden="1"/>
    <cellStyle name="Hiperlink" xfId="19763" builtinId="8" hidden="1"/>
    <cellStyle name="Hiperlink" xfId="19765" builtinId="8" hidden="1"/>
    <cellStyle name="Hiperlink" xfId="19767" builtinId="8" hidden="1"/>
    <cellStyle name="Hiperlink" xfId="19769" builtinId="8" hidden="1"/>
    <cellStyle name="Hiperlink" xfId="19771" builtinId="8" hidden="1"/>
    <cellStyle name="Hiperlink" xfId="19773" builtinId="8" hidden="1"/>
    <cellStyle name="Hiperlink" xfId="19775" builtinId="8" hidden="1"/>
    <cellStyle name="Hiperlink" xfId="19777" builtinId="8" hidden="1"/>
    <cellStyle name="Hiperlink" xfId="19779" builtinId="8" hidden="1"/>
    <cellStyle name="Hiperlink" xfId="19781" builtinId="8" hidden="1"/>
    <cellStyle name="Hiperlink" xfId="19783" builtinId="8" hidden="1"/>
    <cellStyle name="Hiperlink" xfId="19785" builtinId="8" hidden="1"/>
    <cellStyle name="Hiperlink" xfId="19787" builtinId="8" hidden="1"/>
    <cellStyle name="Hiperlink" xfId="19789" builtinId="8" hidden="1"/>
    <cellStyle name="Hiperlink" xfId="19791" builtinId="8" hidden="1"/>
    <cellStyle name="Hiperlink" xfId="19793" builtinId="8" hidden="1"/>
    <cellStyle name="Hiperlink" xfId="19795" builtinId="8" hidden="1"/>
    <cellStyle name="Hiperlink" xfId="19797" builtinId="8" hidden="1"/>
    <cellStyle name="Hiperlink" xfId="19799" builtinId="8" hidden="1"/>
    <cellStyle name="Hiperlink" xfId="19801" builtinId="8" hidden="1"/>
    <cellStyle name="Hiperlink" xfId="19803" builtinId="8" hidden="1"/>
    <cellStyle name="Hiperlink" xfId="19805" builtinId="8" hidden="1"/>
    <cellStyle name="Hiperlink" xfId="19807" builtinId="8" hidden="1"/>
    <cellStyle name="Hiperlink" xfId="19809" builtinId="8" hidden="1"/>
    <cellStyle name="Hiperlink" xfId="19811" builtinId="8" hidden="1"/>
    <cellStyle name="Hiperlink" xfId="19813" builtinId="8" hidden="1"/>
    <cellStyle name="Hiperlink" xfId="19815" builtinId="8" hidden="1"/>
    <cellStyle name="Hiperlink" xfId="19817" builtinId="8" hidden="1"/>
    <cellStyle name="Hiperlink" xfId="19819" builtinId="8" hidden="1"/>
    <cellStyle name="Hiperlink" xfId="19626" builtinId="8" hidden="1"/>
    <cellStyle name="Hiperlink" xfId="19823" builtinId="8" hidden="1"/>
    <cellStyle name="Hiperlink" xfId="19825" builtinId="8" hidden="1"/>
    <cellStyle name="Hiperlink" xfId="19827" builtinId="8" hidden="1"/>
    <cellStyle name="Hiperlink" xfId="19829" builtinId="8" hidden="1"/>
    <cellStyle name="Hiperlink" xfId="19831" builtinId="8" hidden="1"/>
    <cellStyle name="Hiperlink" xfId="19833" builtinId="8" hidden="1"/>
    <cellStyle name="Hiperlink" xfId="19835" builtinId="8" hidden="1"/>
    <cellStyle name="Hiperlink" xfId="19837" builtinId="8" hidden="1"/>
    <cellStyle name="Hiperlink" xfId="19839" builtinId="8" hidden="1"/>
    <cellStyle name="Hiperlink" xfId="19841" builtinId="8" hidden="1"/>
    <cellStyle name="Hiperlink" xfId="19843" builtinId="8" hidden="1"/>
    <cellStyle name="Hiperlink" xfId="19845" builtinId="8" hidden="1"/>
    <cellStyle name="Hiperlink" xfId="19847" builtinId="8" hidden="1"/>
    <cellStyle name="Hiperlink" xfId="19849" builtinId="8" hidden="1"/>
    <cellStyle name="Hiperlink" xfId="19851" builtinId="8" hidden="1"/>
    <cellStyle name="Hiperlink" xfId="19853" builtinId="8" hidden="1"/>
    <cellStyle name="Hiperlink" xfId="19855" builtinId="8" hidden="1"/>
    <cellStyle name="Hiperlink" xfId="19857" builtinId="8" hidden="1"/>
    <cellStyle name="Hiperlink" xfId="19859" builtinId="8" hidden="1"/>
    <cellStyle name="Hiperlink" xfId="19861" builtinId="8" hidden="1"/>
    <cellStyle name="Hiperlink" xfId="19863" builtinId="8" hidden="1"/>
    <cellStyle name="Hiperlink" xfId="19865" builtinId="8" hidden="1"/>
    <cellStyle name="Hiperlink" xfId="19867" builtinId="8" hidden="1"/>
    <cellStyle name="Hiperlink" xfId="19869" builtinId="8" hidden="1"/>
    <cellStyle name="Hiperlink" xfId="19871" builtinId="8" hidden="1"/>
    <cellStyle name="Hiperlink" xfId="19873" builtinId="8" hidden="1"/>
    <cellStyle name="Hiperlink" xfId="19875" builtinId="8" hidden="1"/>
    <cellStyle name="Hiperlink" xfId="19877" builtinId="8" hidden="1"/>
    <cellStyle name="Hiperlink" xfId="19879" builtinId="8" hidden="1"/>
    <cellStyle name="Hiperlink" xfId="19881" builtinId="8" hidden="1"/>
    <cellStyle name="Hiperlink" xfId="19883" builtinId="8" hidden="1"/>
    <cellStyle name="Hiperlink" xfId="19885" builtinId="8" hidden="1"/>
    <cellStyle name="Hiperlink" xfId="19887" builtinId="8" hidden="1"/>
    <cellStyle name="Hiperlink" xfId="19889" builtinId="8" hidden="1"/>
    <cellStyle name="Hiperlink" xfId="19891" builtinId="8" hidden="1"/>
    <cellStyle name="Hiperlink" xfId="19893" builtinId="8" hidden="1"/>
    <cellStyle name="Hiperlink" xfId="19895" builtinId="8" hidden="1"/>
    <cellStyle name="Hiperlink" xfId="19897" builtinId="8" hidden="1"/>
    <cellStyle name="Hiperlink" xfId="19899" builtinId="8" hidden="1"/>
    <cellStyle name="Hiperlink" xfId="19901" builtinId="8" hidden="1"/>
    <cellStyle name="Hiperlink" xfId="19903" builtinId="8" hidden="1"/>
    <cellStyle name="Hiperlink" xfId="19905" builtinId="8" hidden="1"/>
    <cellStyle name="Hiperlink" xfId="19907" builtinId="8" hidden="1"/>
    <cellStyle name="Hiperlink" xfId="19909" builtinId="8" hidden="1"/>
    <cellStyle name="Hiperlink" xfId="19911" builtinId="8" hidden="1"/>
    <cellStyle name="Hiperlink" xfId="19913" builtinId="8" hidden="1"/>
    <cellStyle name="Hiperlink" xfId="19915" builtinId="8" hidden="1"/>
    <cellStyle name="Hiperlink" xfId="19917" builtinId="8" hidden="1"/>
    <cellStyle name="Hiperlink" xfId="19724" builtinId="8" hidden="1"/>
    <cellStyle name="Hiperlink" xfId="19921" builtinId="8" hidden="1"/>
    <cellStyle name="Hiperlink" xfId="19923" builtinId="8" hidden="1"/>
    <cellStyle name="Hiperlink" xfId="19925" builtinId="8" hidden="1"/>
    <cellStyle name="Hiperlink" xfId="19927" builtinId="8" hidden="1"/>
    <cellStyle name="Hiperlink" xfId="19929" builtinId="8" hidden="1"/>
    <cellStyle name="Hiperlink" xfId="19931" builtinId="8" hidden="1"/>
    <cellStyle name="Hiperlink" xfId="19933" builtinId="8" hidden="1"/>
    <cellStyle name="Hiperlink" xfId="19935" builtinId="8" hidden="1"/>
    <cellStyle name="Hiperlink" xfId="19937" builtinId="8" hidden="1"/>
    <cellStyle name="Hiperlink" xfId="19939" builtinId="8" hidden="1"/>
    <cellStyle name="Hiperlink" xfId="19941" builtinId="8" hidden="1"/>
    <cellStyle name="Hiperlink" xfId="19943" builtinId="8" hidden="1"/>
    <cellStyle name="Hiperlink" xfId="19945" builtinId="8" hidden="1"/>
    <cellStyle name="Hiperlink" xfId="19947" builtinId="8" hidden="1"/>
    <cellStyle name="Hiperlink" xfId="19949" builtinId="8" hidden="1"/>
    <cellStyle name="Hiperlink" xfId="19951" builtinId="8" hidden="1"/>
    <cellStyle name="Hiperlink" xfId="19953" builtinId="8" hidden="1"/>
    <cellStyle name="Hiperlink" xfId="19955" builtinId="8" hidden="1"/>
    <cellStyle name="Hiperlink" xfId="19957" builtinId="8" hidden="1"/>
    <cellStyle name="Hiperlink" xfId="19959" builtinId="8" hidden="1"/>
    <cellStyle name="Hiperlink" xfId="19961" builtinId="8" hidden="1"/>
    <cellStyle name="Hiperlink" xfId="19963" builtinId="8" hidden="1"/>
    <cellStyle name="Hiperlink" xfId="19965" builtinId="8" hidden="1"/>
    <cellStyle name="Hiperlink" xfId="19967" builtinId="8" hidden="1"/>
    <cellStyle name="Hiperlink" xfId="19969" builtinId="8" hidden="1"/>
    <cellStyle name="Hiperlink" xfId="19971" builtinId="8" hidden="1"/>
    <cellStyle name="Hiperlink" xfId="19973" builtinId="8" hidden="1"/>
    <cellStyle name="Hiperlink" xfId="19975" builtinId="8" hidden="1"/>
    <cellStyle name="Hiperlink" xfId="19977" builtinId="8" hidden="1"/>
    <cellStyle name="Hiperlink" xfId="19979" builtinId="8" hidden="1"/>
    <cellStyle name="Hiperlink" xfId="19981" builtinId="8" hidden="1"/>
    <cellStyle name="Hiperlink" xfId="19983" builtinId="8" hidden="1"/>
    <cellStyle name="Hiperlink" xfId="19985" builtinId="8" hidden="1"/>
    <cellStyle name="Hiperlink" xfId="19987" builtinId="8" hidden="1"/>
    <cellStyle name="Hiperlink" xfId="19989" builtinId="8" hidden="1"/>
    <cellStyle name="Hiperlink" xfId="19991" builtinId="8" hidden="1"/>
    <cellStyle name="Hiperlink" xfId="19993" builtinId="8" hidden="1"/>
    <cellStyle name="Hiperlink" xfId="19995" builtinId="8" hidden="1"/>
    <cellStyle name="Hiperlink" xfId="19997" builtinId="8" hidden="1"/>
    <cellStyle name="Hiperlink" xfId="19999" builtinId="8" hidden="1"/>
    <cellStyle name="Hiperlink" xfId="20001" builtinId="8" hidden="1"/>
    <cellStyle name="Hiperlink" xfId="20003" builtinId="8" hidden="1"/>
    <cellStyle name="Hiperlink" xfId="20005" builtinId="8" hidden="1"/>
    <cellStyle name="Hiperlink" xfId="20007" builtinId="8" hidden="1"/>
    <cellStyle name="Hiperlink" xfId="20009" builtinId="8" hidden="1"/>
    <cellStyle name="Hiperlink" xfId="20011" builtinId="8" hidden="1"/>
    <cellStyle name="Hiperlink" xfId="20013" builtinId="8" hidden="1"/>
    <cellStyle name="Hiperlink" xfId="20015" builtinId="8" hidden="1"/>
    <cellStyle name="Hiperlink" xfId="19822" builtinId="8" hidden="1"/>
    <cellStyle name="Hiperlink" xfId="20019" builtinId="8" hidden="1"/>
    <cellStyle name="Hiperlink" xfId="20021" builtinId="8" hidden="1"/>
    <cellStyle name="Hiperlink" xfId="20023" builtinId="8" hidden="1"/>
    <cellStyle name="Hiperlink" xfId="20025" builtinId="8" hidden="1"/>
    <cellStyle name="Hiperlink" xfId="20027" builtinId="8" hidden="1"/>
    <cellStyle name="Hiperlink" xfId="20029" builtinId="8" hidden="1"/>
    <cellStyle name="Hiperlink" xfId="20031" builtinId="8" hidden="1"/>
    <cellStyle name="Hiperlink" xfId="20033" builtinId="8" hidden="1"/>
    <cellStyle name="Hiperlink" xfId="20035" builtinId="8" hidden="1"/>
    <cellStyle name="Hiperlink" xfId="20037" builtinId="8" hidden="1"/>
    <cellStyle name="Hiperlink" xfId="20039" builtinId="8" hidden="1"/>
    <cellStyle name="Hiperlink" xfId="20041" builtinId="8" hidden="1"/>
    <cellStyle name="Hiperlink" xfId="20043" builtinId="8" hidden="1"/>
    <cellStyle name="Hiperlink" xfId="20045" builtinId="8" hidden="1"/>
    <cellStyle name="Hiperlink" xfId="20047" builtinId="8" hidden="1"/>
    <cellStyle name="Hiperlink" xfId="20049" builtinId="8" hidden="1"/>
    <cellStyle name="Hiperlink" xfId="20051" builtinId="8" hidden="1"/>
    <cellStyle name="Hiperlink" xfId="20053" builtinId="8" hidden="1"/>
    <cellStyle name="Hiperlink" xfId="20055" builtinId="8" hidden="1"/>
    <cellStyle name="Hiperlink" xfId="20057" builtinId="8" hidden="1"/>
    <cellStyle name="Hiperlink" xfId="20059" builtinId="8" hidden="1"/>
    <cellStyle name="Hiperlink" xfId="20061" builtinId="8" hidden="1"/>
    <cellStyle name="Hiperlink" xfId="20063" builtinId="8" hidden="1"/>
    <cellStyle name="Hiperlink" xfId="20065" builtinId="8" hidden="1"/>
    <cellStyle name="Hiperlink" xfId="20067" builtinId="8" hidden="1"/>
    <cellStyle name="Hiperlink" xfId="20069" builtinId="8" hidden="1"/>
    <cellStyle name="Hiperlink" xfId="20071" builtinId="8" hidden="1"/>
    <cellStyle name="Hiperlink" xfId="20073" builtinId="8" hidden="1"/>
    <cellStyle name="Hiperlink" xfId="20075" builtinId="8" hidden="1"/>
    <cellStyle name="Hiperlink" xfId="20077" builtinId="8" hidden="1"/>
    <cellStyle name="Hiperlink" xfId="20079" builtinId="8" hidden="1"/>
    <cellStyle name="Hiperlink" xfId="20081" builtinId="8" hidden="1"/>
    <cellStyle name="Hiperlink" xfId="20083" builtinId="8" hidden="1"/>
    <cellStyle name="Hiperlink" xfId="20085" builtinId="8" hidden="1"/>
    <cellStyle name="Hiperlink" xfId="20087" builtinId="8" hidden="1"/>
    <cellStyle name="Hiperlink" xfId="20089" builtinId="8" hidden="1"/>
    <cellStyle name="Hiperlink" xfId="20091" builtinId="8" hidden="1"/>
    <cellStyle name="Hiperlink" xfId="20093" builtinId="8" hidden="1"/>
    <cellStyle name="Hiperlink" xfId="20095" builtinId="8" hidden="1"/>
    <cellStyle name="Hiperlink" xfId="20097" builtinId="8" hidden="1"/>
    <cellStyle name="Hiperlink" xfId="20099" builtinId="8" hidden="1"/>
    <cellStyle name="Hiperlink" xfId="20101" builtinId="8" hidden="1"/>
    <cellStyle name="Hiperlink" xfId="20103" builtinId="8" hidden="1"/>
    <cellStyle name="Hiperlink" xfId="20105" builtinId="8" hidden="1"/>
    <cellStyle name="Hiperlink" xfId="20107" builtinId="8" hidden="1"/>
    <cellStyle name="Hiperlink" xfId="20109" builtinId="8" hidden="1"/>
    <cellStyle name="Hiperlink" xfId="20111" builtinId="8" hidden="1"/>
    <cellStyle name="Hiperlink" xfId="20113" builtinId="8" hidden="1"/>
    <cellStyle name="Hiperlink" xfId="19920" builtinId="8" hidden="1"/>
    <cellStyle name="Hiperlink" xfId="20117" builtinId="8" hidden="1"/>
    <cellStyle name="Hiperlink" xfId="20119" builtinId="8" hidden="1"/>
    <cellStyle name="Hiperlink" xfId="20121" builtinId="8" hidden="1"/>
    <cellStyle name="Hiperlink" xfId="20123" builtinId="8" hidden="1"/>
    <cellStyle name="Hiperlink" xfId="20125" builtinId="8" hidden="1"/>
    <cellStyle name="Hiperlink" xfId="20127" builtinId="8" hidden="1"/>
    <cellStyle name="Hiperlink" xfId="20129" builtinId="8" hidden="1"/>
    <cellStyle name="Hiperlink" xfId="20131" builtinId="8" hidden="1"/>
    <cellStyle name="Hiperlink" xfId="20133" builtinId="8" hidden="1"/>
    <cellStyle name="Hiperlink" xfId="20135" builtinId="8" hidden="1"/>
    <cellStyle name="Hiperlink" xfId="20137" builtinId="8" hidden="1"/>
    <cellStyle name="Hiperlink" xfId="20139" builtinId="8" hidden="1"/>
    <cellStyle name="Hiperlink" xfId="20141" builtinId="8" hidden="1"/>
    <cellStyle name="Hiperlink" xfId="20143" builtinId="8" hidden="1"/>
    <cellStyle name="Hiperlink" xfId="20145" builtinId="8" hidden="1"/>
    <cellStyle name="Hiperlink" xfId="20147" builtinId="8" hidden="1"/>
    <cellStyle name="Hiperlink" xfId="20149" builtinId="8" hidden="1"/>
    <cellStyle name="Hiperlink" xfId="20151" builtinId="8" hidden="1"/>
    <cellStyle name="Hiperlink" xfId="20153" builtinId="8" hidden="1"/>
    <cellStyle name="Hiperlink" xfId="20155" builtinId="8" hidden="1"/>
    <cellStyle name="Hiperlink" xfId="20157" builtinId="8" hidden="1"/>
    <cellStyle name="Hiperlink" xfId="20159" builtinId="8" hidden="1"/>
    <cellStyle name="Hiperlink" xfId="20161" builtinId="8" hidden="1"/>
    <cellStyle name="Hiperlink" xfId="20163" builtinId="8" hidden="1"/>
    <cellStyle name="Hiperlink" xfId="20165" builtinId="8" hidden="1"/>
    <cellStyle name="Hiperlink" xfId="20167" builtinId="8" hidden="1"/>
    <cellStyle name="Hiperlink" xfId="20169" builtinId="8" hidden="1"/>
    <cellStyle name="Hiperlink" xfId="20171" builtinId="8" hidden="1"/>
    <cellStyle name="Hiperlink" xfId="20173" builtinId="8" hidden="1"/>
    <cellStyle name="Hiperlink" xfId="20175" builtinId="8" hidden="1"/>
    <cellStyle name="Hiperlink" xfId="20177" builtinId="8" hidden="1"/>
    <cellStyle name="Hiperlink" xfId="20179" builtinId="8" hidden="1"/>
    <cellStyle name="Hiperlink" xfId="20181" builtinId="8" hidden="1"/>
    <cellStyle name="Hiperlink" xfId="20183" builtinId="8" hidden="1"/>
    <cellStyle name="Hiperlink" xfId="20185" builtinId="8" hidden="1"/>
    <cellStyle name="Hiperlink" xfId="20187" builtinId="8" hidden="1"/>
    <cellStyle name="Hiperlink" xfId="20189" builtinId="8" hidden="1"/>
    <cellStyle name="Hiperlink" xfId="20191" builtinId="8" hidden="1"/>
    <cellStyle name="Hiperlink" xfId="20193" builtinId="8" hidden="1"/>
    <cellStyle name="Hiperlink" xfId="20195" builtinId="8" hidden="1"/>
    <cellStyle name="Hiperlink" xfId="20197" builtinId="8" hidden="1"/>
    <cellStyle name="Hiperlink" xfId="20199" builtinId="8" hidden="1"/>
    <cellStyle name="Hiperlink" xfId="20201" builtinId="8" hidden="1"/>
    <cellStyle name="Hiperlink" xfId="20203" builtinId="8" hidden="1"/>
    <cellStyle name="Hiperlink" xfId="20205" builtinId="8" hidden="1"/>
    <cellStyle name="Hiperlink" xfId="20207" builtinId="8" hidden="1"/>
    <cellStyle name="Hiperlink" xfId="20209" builtinId="8" hidden="1"/>
    <cellStyle name="Hiperlink" xfId="20211" builtinId="8" hidden="1"/>
    <cellStyle name="Hiperlink" xfId="20018" builtinId="8" hidden="1"/>
    <cellStyle name="Hiperlink" xfId="20215" builtinId="8" hidden="1"/>
    <cellStyle name="Hiperlink" xfId="20217" builtinId="8" hidden="1"/>
    <cellStyle name="Hiperlink" xfId="20219" builtinId="8" hidden="1"/>
    <cellStyle name="Hiperlink" xfId="20221" builtinId="8" hidden="1"/>
    <cellStyle name="Hiperlink" xfId="20223" builtinId="8" hidden="1"/>
    <cellStyle name="Hiperlink" xfId="20225" builtinId="8" hidden="1"/>
    <cellStyle name="Hiperlink" xfId="20227" builtinId="8" hidden="1"/>
    <cellStyle name="Hiperlink" xfId="20229" builtinId="8" hidden="1"/>
    <cellStyle name="Hiperlink" xfId="20231" builtinId="8" hidden="1"/>
    <cellStyle name="Hiperlink" xfId="20233" builtinId="8" hidden="1"/>
    <cellStyle name="Hiperlink" xfId="20235" builtinId="8" hidden="1"/>
    <cellStyle name="Hiperlink" xfId="20237" builtinId="8" hidden="1"/>
    <cellStyle name="Hiperlink" xfId="20239" builtinId="8" hidden="1"/>
    <cellStyle name="Hiperlink" xfId="20241" builtinId="8" hidden="1"/>
    <cellStyle name="Hiperlink" xfId="20243" builtinId="8" hidden="1"/>
    <cellStyle name="Hiperlink" xfId="20245" builtinId="8" hidden="1"/>
    <cellStyle name="Hiperlink" xfId="20247" builtinId="8" hidden="1"/>
    <cellStyle name="Hiperlink" xfId="20249" builtinId="8" hidden="1"/>
    <cellStyle name="Hiperlink" xfId="20251" builtinId="8" hidden="1"/>
    <cellStyle name="Hiperlink" xfId="20253" builtinId="8" hidden="1"/>
    <cellStyle name="Hiperlink" xfId="20255" builtinId="8" hidden="1"/>
    <cellStyle name="Hiperlink" xfId="20257" builtinId="8" hidden="1"/>
    <cellStyle name="Hiperlink" xfId="20259" builtinId="8" hidden="1"/>
    <cellStyle name="Hiperlink" xfId="20261" builtinId="8" hidden="1"/>
    <cellStyle name="Hiperlink" xfId="20263" builtinId="8" hidden="1"/>
    <cellStyle name="Hiperlink" xfId="20265" builtinId="8" hidden="1"/>
    <cellStyle name="Hiperlink" xfId="20267" builtinId="8" hidden="1"/>
    <cellStyle name="Hiperlink" xfId="20269" builtinId="8" hidden="1"/>
    <cellStyle name="Hiperlink" xfId="20271" builtinId="8" hidden="1"/>
    <cellStyle name="Hiperlink" xfId="20273" builtinId="8" hidden="1"/>
    <cellStyle name="Hiperlink" xfId="20275" builtinId="8" hidden="1"/>
    <cellStyle name="Hiperlink" xfId="20277" builtinId="8" hidden="1"/>
    <cellStyle name="Hiperlink" xfId="20279" builtinId="8" hidden="1"/>
    <cellStyle name="Hiperlink" xfId="20281" builtinId="8" hidden="1"/>
    <cellStyle name="Hiperlink" xfId="20283" builtinId="8" hidden="1"/>
    <cellStyle name="Hiperlink" xfId="20285" builtinId="8" hidden="1"/>
    <cellStyle name="Hiperlink" xfId="20287" builtinId="8" hidden="1"/>
    <cellStyle name="Hiperlink" xfId="20289" builtinId="8" hidden="1"/>
    <cellStyle name="Hiperlink" xfId="20291" builtinId="8" hidden="1"/>
    <cellStyle name="Hiperlink" xfId="20293" builtinId="8" hidden="1"/>
    <cellStyle name="Hiperlink" xfId="20295" builtinId="8" hidden="1"/>
    <cellStyle name="Hiperlink" xfId="20297" builtinId="8" hidden="1"/>
    <cellStyle name="Hiperlink" xfId="20299" builtinId="8" hidden="1"/>
    <cellStyle name="Hiperlink" xfId="20301" builtinId="8" hidden="1"/>
    <cellStyle name="Hiperlink" xfId="20303" builtinId="8" hidden="1"/>
    <cellStyle name="Hiperlink" xfId="20305" builtinId="8" hidden="1"/>
    <cellStyle name="Hiperlink" xfId="20307" builtinId="8" hidden="1"/>
    <cellStyle name="Hiperlink" xfId="20309" builtinId="8" hidden="1"/>
    <cellStyle name="Hiperlink" xfId="20116" builtinId="8" hidden="1"/>
    <cellStyle name="Hiperlink" xfId="20313" builtinId="8" hidden="1"/>
    <cellStyle name="Hiperlink" xfId="20315" builtinId="8" hidden="1"/>
    <cellStyle name="Hiperlink" xfId="20317" builtinId="8" hidden="1"/>
    <cellStyle name="Hiperlink" xfId="20319" builtinId="8" hidden="1"/>
    <cellStyle name="Hiperlink" xfId="20321" builtinId="8" hidden="1"/>
    <cellStyle name="Hiperlink" xfId="20323" builtinId="8" hidden="1"/>
    <cellStyle name="Hiperlink" xfId="20325" builtinId="8" hidden="1"/>
    <cellStyle name="Hiperlink" xfId="20327" builtinId="8" hidden="1"/>
    <cellStyle name="Hiperlink" xfId="20329" builtinId="8" hidden="1"/>
    <cellStyle name="Hiperlink" xfId="20331" builtinId="8" hidden="1"/>
    <cellStyle name="Hiperlink" xfId="20333" builtinId="8" hidden="1"/>
    <cellStyle name="Hiperlink" xfId="20335" builtinId="8" hidden="1"/>
    <cellStyle name="Hiperlink" xfId="20337" builtinId="8" hidden="1"/>
    <cellStyle name="Hiperlink" xfId="20339" builtinId="8" hidden="1"/>
    <cellStyle name="Hiperlink" xfId="20341" builtinId="8" hidden="1"/>
    <cellStyle name="Hiperlink" xfId="20343" builtinId="8" hidden="1"/>
    <cellStyle name="Hiperlink" xfId="20345" builtinId="8" hidden="1"/>
    <cellStyle name="Hiperlink" xfId="20347" builtinId="8" hidden="1"/>
    <cellStyle name="Hiperlink" xfId="20349" builtinId="8" hidden="1"/>
    <cellStyle name="Hiperlink" xfId="20351" builtinId="8" hidden="1"/>
    <cellStyle name="Hiperlink" xfId="20353" builtinId="8" hidden="1"/>
    <cellStyle name="Hiperlink" xfId="20355" builtinId="8" hidden="1"/>
    <cellStyle name="Hiperlink" xfId="20357" builtinId="8" hidden="1"/>
    <cellStyle name="Hiperlink" xfId="20359" builtinId="8" hidden="1"/>
    <cellStyle name="Hiperlink" xfId="20361" builtinId="8" hidden="1"/>
    <cellStyle name="Hiperlink" xfId="20363" builtinId="8" hidden="1"/>
    <cellStyle name="Hiperlink" xfId="20365" builtinId="8" hidden="1"/>
    <cellStyle name="Hiperlink" xfId="20367" builtinId="8" hidden="1"/>
    <cellStyle name="Hiperlink" xfId="20369" builtinId="8" hidden="1"/>
    <cellStyle name="Hiperlink" xfId="20371" builtinId="8" hidden="1"/>
    <cellStyle name="Hiperlink" xfId="20373" builtinId="8" hidden="1"/>
    <cellStyle name="Hiperlink" xfId="20375" builtinId="8" hidden="1"/>
    <cellStyle name="Hiperlink" xfId="20377" builtinId="8" hidden="1"/>
    <cellStyle name="Hiperlink" xfId="20379" builtinId="8" hidden="1"/>
    <cellStyle name="Hiperlink" xfId="20381" builtinId="8" hidden="1"/>
    <cellStyle name="Hiperlink" xfId="20383" builtinId="8" hidden="1"/>
    <cellStyle name="Hiperlink" xfId="20385" builtinId="8" hidden="1"/>
    <cellStyle name="Hiperlink" xfId="20387" builtinId="8" hidden="1"/>
    <cellStyle name="Hiperlink" xfId="20389" builtinId="8" hidden="1"/>
    <cellStyle name="Hiperlink" xfId="20391" builtinId="8" hidden="1"/>
    <cellStyle name="Hiperlink" xfId="20393" builtinId="8" hidden="1"/>
    <cellStyle name="Hiperlink" xfId="20395" builtinId="8" hidden="1"/>
    <cellStyle name="Hiperlink" xfId="20397" builtinId="8" hidden="1"/>
    <cellStyle name="Hiperlink" xfId="20399" builtinId="8" hidden="1"/>
    <cellStyle name="Hiperlink" xfId="20401" builtinId="8" hidden="1"/>
    <cellStyle name="Hiperlink" xfId="20403" builtinId="8" hidden="1"/>
    <cellStyle name="Hiperlink" xfId="20405" builtinId="8" hidden="1"/>
    <cellStyle name="Hiperlink" xfId="20407" builtinId="8" hidden="1"/>
    <cellStyle name="Hiperlink" xfId="20214" builtinId="8" hidden="1"/>
    <cellStyle name="Hiperlink" xfId="20411" builtinId="8" hidden="1"/>
    <cellStyle name="Hiperlink" xfId="20413" builtinId="8" hidden="1"/>
    <cellStyle name="Hiperlink" xfId="20415" builtinId="8" hidden="1"/>
    <cellStyle name="Hiperlink" xfId="20417" builtinId="8" hidden="1"/>
    <cellStyle name="Hiperlink" xfId="20419" builtinId="8" hidden="1"/>
    <cellStyle name="Hiperlink" xfId="20421" builtinId="8" hidden="1"/>
    <cellStyle name="Hiperlink" xfId="20423" builtinId="8" hidden="1"/>
    <cellStyle name="Hiperlink" xfId="20425" builtinId="8" hidden="1"/>
    <cellStyle name="Hiperlink" xfId="20427" builtinId="8" hidden="1"/>
    <cellStyle name="Hiperlink" xfId="20429" builtinId="8" hidden="1"/>
    <cellStyle name="Hiperlink" xfId="20431" builtinId="8" hidden="1"/>
    <cellStyle name="Hiperlink" xfId="20433" builtinId="8" hidden="1"/>
    <cellStyle name="Hiperlink" xfId="20435" builtinId="8" hidden="1"/>
    <cellStyle name="Hiperlink" xfId="20437" builtinId="8" hidden="1"/>
    <cellStyle name="Hiperlink" xfId="20439" builtinId="8" hidden="1"/>
    <cellStyle name="Hiperlink" xfId="20441" builtinId="8" hidden="1"/>
    <cellStyle name="Hiperlink" xfId="20443" builtinId="8" hidden="1"/>
    <cellStyle name="Hiperlink" xfId="20445" builtinId="8" hidden="1"/>
    <cellStyle name="Hiperlink" xfId="20447" builtinId="8" hidden="1"/>
    <cellStyle name="Hiperlink" xfId="20449" builtinId="8" hidden="1"/>
    <cellStyle name="Hiperlink" xfId="20451" builtinId="8" hidden="1"/>
    <cellStyle name="Hiperlink" xfId="20453" builtinId="8" hidden="1"/>
    <cellStyle name="Hiperlink" xfId="20455" builtinId="8" hidden="1"/>
    <cellStyle name="Hiperlink" xfId="20457" builtinId="8" hidden="1"/>
    <cellStyle name="Hiperlink" xfId="20459" builtinId="8" hidden="1"/>
    <cellStyle name="Hiperlink" xfId="20461" builtinId="8" hidden="1"/>
    <cellStyle name="Hiperlink" xfId="20463" builtinId="8" hidden="1"/>
    <cellStyle name="Hiperlink" xfId="20465" builtinId="8" hidden="1"/>
    <cellStyle name="Hiperlink" xfId="20467" builtinId="8" hidden="1"/>
    <cellStyle name="Hiperlink" xfId="20469" builtinId="8" hidden="1"/>
    <cellStyle name="Hiperlink" xfId="20471" builtinId="8" hidden="1"/>
    <cellStyle name="Hiperlink" xfId="20473" builtinId="8" hidden="1"/>
    <cellStyle name="Hiperlink" xfId="20475" builtinId="8" hidden="1"/>
    <cellStyle name="Hiperlink" xfId="20477" builtinId="8" hidden="1"/>
    <cellStyle name="Hiperlink" xfId="20479" builtinId="8" hidden="1"/>
    <cellStyle name="Hiperlink" xfId="20481" builtinId="8" hidden="1"/>
    <cellStyle name="Hiperlink" xfId="20483" builtinId="8" hidden="1"/>
    <cellStyle name="Hiperlink" xfId="20485" builtinId="8" hidden="1"/>
    <cellStyle name="Hiperlink" xfId="20487" builtinId="8" hidden="1"/>
    <cellStyle name="Hiperlink" xfId="20489" builtinId="8" hidden="1"/>
    <cellStyle name="Hiperlink" xfId="20491" builtinId="8" hidden="1"/>
    <cellStyle name="Hiperlink" xfId="20493" builtinId="8" hidden="1"/>
    <cellStyle name="Hiperlink" xfId="20495" builtinId="8" hidden="1"/>
    <cellStyle name="Hiperlink" xfId="20497" builtinId="8" hidden="1"/>
    <cellStyle name="Hiperlink" xfId="20499" builtinId="8" hidden="1"/>
    <cellStyle name="Hiperlink" xfId="20501" builtinId="8" hidden="1"/>
    <cellStyle name="Hiperlink" xfId="20503" builtinId="8" hidden="1"/>
    <cellStyle name="Hiperlink" xfId="20505" builtinId="8" hidden="1"/>
    <cellStyle name="Hiperlink" xfId="20312" builtinId="8" hidden="1"/>
    <cellStyle name="Hiperlink" xfId="20509" builtinId="8" hidden="1"/>
    <cellStyle name="Hiperlink" xfId="20511" builtinId="8" hidden="1"/>
    <cellStyle name="Hiperlink" xfId="20513" builtinId="8" hidden="1"/>
    <cellStyle name="Hiperlink" xfId="20515" builtinId="8" hidden="1"/>
    <cellStyle name="Hiperlink" xfId="20517" builtinId="8" hidden="1"/>
    <cellStyle name="Hiperlink" xfId="20519" builtinId="8" hidden="1"/>
    <cellStyle name="Hiperlink" xfId="20521" builtinId="8" hidden="1"/>
    <cellStyle name="Hiperlink" xfId="20523" builtinId="8" hidden="1"/>
    <cellStyle name="Hiperlink" xfId="20525" builtinId="8" hidden="1"/>
    <cellStyle name="Hiperlink" xfId="20527" builtinId="8" hidden="1"/>
    <cellStyle name="Hiperlink" xfId="20529" builtinId="8" hidden="1"/>
    <cellStyle name="Hiperlink" xfId="20531" builtinId="8" hidden="1"/>
    <cellStyle name="Hiperlink" xfId="20533" builtinId="8" hidden="1"/>
    <cellStyle name="Hiperlink" xfId="20535" builtinId="8" hidden="1"/>
    <cellStyle name="Hiperlink" xfId="20537" builtinId="8" hidden="1"/>
    <cellStyle name="Hiperlink" xfId="20539" builtinId="8" hidden="1"/>
    <cellStyle name="Hiperlink" xfId="20541" builtinId="8" hidden="1"/>
    <cellStyle name="Hiperlink" xfId="20543" builtinId="8" hidden="1"/>
    <cellStyle name="Hiperlink" xfId="20545" builtinId="8" hidden="1"/>
    <cellStyle name="Hiperlink" xfId="20547" builtinId="8" hidden="1"/>
    <cellStyle name="Hiperlink" xfId="20549" builtinId="8" hidden="1"/>
    <cellStyle name="Hiperlink" xfId="20551" builtinId="8" hidden="1"/>
    <cellStyle name="Hiperlink" xfId="20553" builtinId="8" hidden="1"/>
    <cellStyle name="Hiperlink" xfId="20555" builtinId="8" hidden="1"/>
    <cellStyle name="Hiperlink" xfId="20557" builtinId="8" hidden="1"/>
    <cellStyle name="Hiperlink" xfId="20559" builtinId="8" hidden="1"/>
    <cellStyle name="Hiperlink" xfId="20561" builtinId="8" hidden="1"/>
    <cellStyle name="Hiperlink" xfId="20563" builtinId="8" hidden="1"/>
    <cellStyle name="Hiperlink" xfId="20565" builtinId="8" hidden="1"/>
    <cellStyle name="Hiperlink" xfId="20567" builtinId="8" hidden="1"/>
    <cellStyle name="Hiperlink" xfId="20569" builtinId="8" hidden="1"/>
    <cellStyle name="Hiperlink" xfId="20571" builtinId="8" hidden="1"/>
    <cellStyle name="Hiperlink" xfId="20573" builtinId="8" hidden="1"/>
    <cellStyle name="Hiperlink" xfId="20575" builtinId="8" hidden="1"/>
    <cellStyle name="Hiperlink" xfId="20577" builtinId="8" hidden="1"/>
    <cellStyle name="Hiperlink" xfId="20579" builtinId="8" hidden="1"/>
    <cellStyle name="Hiperlink" xfId="20581" builtinId="8" hidden="1"/>
    <cellStyle name="Hiperlink" xfId="20583" builtinId="8" hidden="1"/>
    <cellStyle name="Hiperlink" xfId="20585" builtinId="8" hidden="1"/>
    <cellStyle name="Hiperlink" xfId="20587" builtinId="8" hidden="1"/>
    <cellStyle name="Hiperlink" xfId="20589" builtinId="8" hidden="1"/>
    <cellStyle name="Hiperlink" xfId="20591" builtinId="8" hidden="1"/>
    <cellStyle name="Hiperlink" xfId="20593" builtinId="8" hidden="1"/>
    <cellStyle name="Hiperlink" xfId="20595" builtinId="8" hidden="1"/>
    <cellStyle name="Hiperlink" xfId="20597" builtinId="8" hidden="1"/>
    <cellStyle name="Hiperlink" xfId="20599" builtinId="8" hidden="1"/>
    <cellStyle name="Hiperlink" xfId="20601" builtinId="8" hidden="1"/>
    <cellStyle name="Hiperlink" xfId="20603" builtinId="8" hidden="1"/>
    <cellStyle name="Hiperlink" xfId="20410" builtinId="8" hidden="1"/>
    <cellStyle name="Hiperlink" xfId="20607" builtinId="8" hidden="1"/>
    <cellStyle name="Hiperlink" xfId="20609" builtinId="8" hidden="1"/>
    <cellStyle name="Hiperlink" xfId="20611" builtinId="8" hidden="1"/>
    <cellStyle name="Hiperlink" xfId="20613" builtinId="8" hidden="1"/>
    <cellStyle name="Hiperlink" xfId="20615" builtinId="8" hidden="1"/>
    <cellStyle name="Hiperlink" xfId="20617" builtinId="8" hidden="1"/>
    <cellStyle name="Hiperlink" xfId="20619" builtinId="8" hidden="1"/>
    <cellStyle name="Hiperlink" xfId="20621" builtinId="8" hidden="1"/>
    <cellStyle name="Hiperlink" xfId="20623" builtinId="8" hidden="1"/>
    <cellStyle name="Hiperlink" xfId="20625" builtinId="8" hidden="1"/>
    <cellStyle name="Hiperlink" xfId="20627" builtinId="8" hidden="1"/>
    <cellStyle name="Hiperlink" xfId="20629" builtinId="8" hidden="1"/>
    <cellStyle name="Hiperlink" xfId="20631" builtinId="8" hidden="1"/>
    <cellStyle name="Hiperlink" xfId="20633" builtinId="8" hidden="1"/>
    <cellStyle name="Hiperlink" xfId="20635" builtinId="8" hidden="1"/>
    <cellStyle name="Hiperlink" xfId="20637" builtinId="8" hidden="1"/>
    <cellStyle name="Hiperlink" xfId="20639" builtinId="8" hidden="1"/>
    <cellStyle name="Hiperlink" xfId="20641" builtinId="8" hidden="1"/>
    <cellStyle name="Hiperlink" xfId="20643" builtinId="8" hidden="1"/>
    <cellStyle name="Hiperlink" xfId="20645" builtinId="8" hidden="1"/>
    <cellStyle name="Hiperlink" xfId="20647" builtinId="8" hidden="1"/>
    <cellStyle name="Hiperlink" xfId="20649" builtinId="8" hidden="1"/>
    <cellStyle name="Hiperlink" xfId="20651" builtinId="8" hidden="1"/>
    <cellStyle name="Hiperlink" xfId="20653" builtinId="8" hidden="1"/>
    <cellStyle name="Hiperlink" xfId="20655" builtinId="8" hidden="1"/>
    <cellStyle name="Hiperlink" xfId="20657" builtinId="8" hidden="1"/>
    <cellStyle name="Hiperlink" xfId="20659" builtinId="8" hidden="1"/>
    <cellStyle name="Hiperlink" xfId="20661" builtinId="8" hidden="1"/>
    <cellStyle name="Hiperlink" xfId="20663" builtinId="8" hidden="1"/>
    <cellStyle name="Hiperlink" xfId="20665" builtinId="8" hidden="1"/>
    <cellStyle name="Hiperlink" xfId="20667" builtinId="8" hidden="1"/>
    <cellStyle name="Hiperlink" xfId="20669" builtinId="8" hidden="1"/>
    <cellStyle name="Hiperlink" xfId="20671" builtinId="8" hidden="1"/>
    <cellStyle name="Hiperlink" xfId="20673" builtinId="8" hidden="1"/>
    <cellStyle name="Hiperlink" xfId="20675" builtinId="8" hidden="1"/>
    <cellStyle name="Hiperlink" xfId="20677" builtinId="8" hidden="1"/>
    <cellStyle name="Hiperlink" xfId="20679" builtinId="8" hidden="1"/>
    <cellStyle name="Hiperlink" xfId="20681" builtinId="8" hidden="1"/>
    <cellStyle name="Hiperlink" xfId="20683" builtinId="8" hidden="1"/>
    <cellStyle name="Hiperlink" xfId="20685" builtinId="8" hidden="1"/>
    <cellStyle name="Hiperlink" xfId="20687" builtinId="8" hidden="1"/>
    <cellStyle name="Hiperlink" xfId="20689" builtinId="8" hidden="1"/>
    <cellStyle name="Hiperlink" xfId="20691" builtinId="8" hidden="1"/>
    <cellStyle name="Hiperlink" xfId="20693" builtinId="8" hidden="1"/>
    <cellStyle name="Hiperlink" xfId="20695" builtinId="8" hidden="1"/>
    <cellStyle name="Hiperlink" xfId="20697" builtinId="8" hidden="1"/>
    <cellStyle name="Hiperlink" xfId="20699" builtinId="8" hidden="1"/>
    <cellStyle name="Hiperlink" xfId="20701" builtinId="8" hidden="1"/>
    <cellStyle name="Hiperlink" xfId="20508" builtinId="8" hidden="1"/>
    <cellStyle name="Hiperlink" xfId="20705" builtinId="8" hidden="1"/>
    <cellStyle name="Hiperlink" xfId="20707" builtinId="8" hidden="1"/>
    <cellStyle name="Hiperlink" xfId="20709" builtinId="8" hidden="1"/>
    <cellStyle name="Hiperlink" xfId="20711" builtinId="8" hidden="1"/>
    <cellStyle name="Hiperlink" xfId="20713" builtinId="8" hidden="1"/>
    <cellStyle name="Hiperlink" xfId="20715" builtinId="8" hidden="1"/>
    <cellStyle name="Hiperlink" xfId="20717" builtinId="8" hidden="1"/>
    <cellStyle name="Hiperlink" xfId="20719" builtinId="8" hidden="1"/>
    <cellStyle name="Hiperlink" xfId="20721" builtinId="8" hidden="1"/>
    <cellStyle name="Hiperlink" xfId="20723" builtinId="8" hidden="1"/>
    <cellStyle name="Hiperlink" xfId="20725" builtinId="8" hidden="1"/>
    <cellStyle name="Hiperlink" xfId="20727" builtinId="8" hidden="1"/>
    <cellStyle name="Hiperlink" xfId="20729" builtinId="8" hidden="1"/>
    <cellStyle name="Hiperlink" xfId="20731" builtinId="8" hidden="1"/>
    <cellStyle name="Hiperlink" xfId="20733" builtinId="8" hidden="1"/>
    <cellStyle name="Hiperlink" xfId="20735" builtinId="8" hidden="1"/>
    <cellStyle name="Hiperlink" xfId="20737" builtinId="8" hidden="1"/>
    <cellStyle name="Hiperlink" xfId="20739" builtinId="8" hidden="1"/>
    <cellStyle name="Hiperlink" xfId="20741" builtinId="8" hidden="1"/>
    <cellStyle name="Hiperlink" xfId="20743" builtinId="8" hidden="1"/>
    <cellStyle name="Hiperlink" xfId="20745" builtinId="8" hidden="1"/>
    <cellStyle name="Hiperlink" xfId="20747" builtinId="8" hidden="1"/>
    <cellStyle name="Hiperlink" xfId="20749" builtinId="8" hidden="1"/>
    <cellStyle name="Hiperlink" xfId="20751" builtinId="8" hidden="1"/>
    <cellStyle name="Hiperlink" xfId="20753" builtinId="8" hidden="1"/>
    <cellStyle name="Hiperlink" xfId="20755" builtinId="8" hidden="1"/>
    <cellStyle name="Hiperlink" xfId="20757" builtinId="8" hidden="1"/>
    <cellStyle name="Hiperlink" xfId="20759" builtinId="8" hidden="1"/>
    <cellStyle name="Hiperlink" xfId="20761" builtinId="8" hidden="1"/>
    <cellStyle name="Hiperlink" xfId="20763" builtinId="8" hidden="1"/>
    <cellStyle name="Hiperlink" xfId="20765" builtinId="8" hidden="1"/>
    <cellStyle name="Hiperlink" xfId="20767" builtinId="8" hidden="1"/>
    <cellStyle name="Hiperlink" xfId="20769" builtinId="8" hidden="1"/>
    <cellStyle name="Hiperlink" xfId="20771" builtinId="8" hidden="1"/>
    <cellStyle name="Hiperlink" xfId="20773" builtinId="8" hidden="1"/>
    <cellStyle name="Hiperlink" xfId="20775" builtinId="8" hidden="1"/>
    <cellStyle name="Hiperlink" xfId="20777" builtinId="8" hidden="1"/>
    <cellStyle name="Hiperlink" xfId="20779" builtinId="8" hidden="1"/>
    <cellStyle name="Hiperlink" xfId="20781" builtinId="8" hidden="1"/>
    <cellStyle name="Hiperlink" xfId="20783" builtinId="8" hidden="1"/>
    <cellStyle name="Hiperlink" xfId="20785" builtinId="8" hidden="1"/>
    <cellStyle name="Hiperlink" xfId="20787" builtinId="8" hidden="1"/>
    <cellStyle name="Hiperlink" xfId="20789" builtinId="8" hidden="1"/>
    <cellStyle name="Hiperlink" xfId="20791" builtinId="8" hidden="1"/>
    <cellStyle name="Hiperlink" xfId="20793" builtinId="8" hidden="1"/>
    <cellStyle name="Hiperlink" xfId="20795" builtinId="8" hidden="1"/>
    <cellStyle name="Hiperlink" xfId="20797" builtinId="8" hidden="1"/>
    <cellStyle name="Hiperlink" xfId="20799" builtinId="8" hidden="1"/>
    <cellStyle name="Hiperlink" xfId="20606" builtinId="8" hidden="1"/>
    <cellStyle name="Hiperlink" xfId="20803" builtinId="8" hidden="1"/>
    <cellStyle name="Hiperlink" xfId="20805" builtinId="8" hidden="1"/>
    <cellStyle name="Hiperlink" xfId="20807" builtinId="8" hidden="1"/>
    <cellStyle name="Hiperlink" xfId="20809" builtinId="8" hidden="1"/>
    <cellStyle name="Hiperlink" xfId="20811" builtinId="8" hidden="1"/>
    <cellStyle name="Hiperlink" xfId="20813" builtinId="8" hidden="1"/>
    <cellStyle name="Hiperlink" xfId="20815" builtinId="8" hidden="1"/>
    <cellStyle name="Hiperlink" xfId="20817" builtinId="8" hidden="1"/>
    <cellStyle name="Hiperlink" xfId="20819" builtinId="8" hidden="1"/>
    <cellStyle name="Hiperlink" xfId="20821" builtinId="8" hidden="1"/>
    <cellStyle name="Hiperlink" xfId="20823" builtinId="8" hidden="1"/>
    <cellStyle name="Hiperlink" xfId="20825" builtinId="8" hidden="1"/>
    <cellStyle name="Hiperlink" xfId="20827" builtinId="8" hidden="1"/>
    <cellStyle name="Hiperlink" xfId="20829" builtinId="8" hidden="1"/>
    <cellStyle name="Hiperlink" xfId="20831" builtinId="8" hidden="1"/>
    <cellStyle name="Hiperlink" xfId="20833" builtinId="8" hidden="1"/>
    <cellStyle name="Hiperlink" xfId="20835" builtinId="8" hidden="1"/>
    <cellStyle name="Hiperlink" xfId="20837" builtinId="8" hidden="1"/>
    <cellStyle name="Hiperlink" xfId="20839" builtinId="8" hidden="1"/>
    <cellStyle name="Hiperlink" xfId="20841" builtinId="8" hidden="1"/>
    <cellStyle name="Hiperlink" xfId="20843" builtinId="8" hidden="1"/>
    <cellStyle name="Hiperlink" xfId="20845" builtinId="8" hidden="1"/>
    <cellStyle name="Hiperlink" xfId="20847" builtinId="8" hidden="1"/>
    <cellStyle name="Hiperlink" xfId="20849" builtinId="8" hidden="1"/>
    <cellStyle name="Hiperlink" xfId="20851" builtinId="8" hidden="1"/>
    <cellStyle name="Hiperlink" xfId="20853" builtinId="8" hidden="1"/>
    <cellStyle name="Hiperlink" xfId="20855" builtinId="8" hidden="1"/>
    <cellStyle name="Hiperlink" xfId="20857" builtinId="8" hidden="1"/>
    <cellStyle name="Hiperlink" xfId="20859" builtinId="8" hidden="1"/>
    <cellStyle name="Hiperlink" xfId="20861" builtinId="8" hidden="1"/>
    <cellStyle name="Hiperlink" xfId="20863" builtinId="8" hidden="1"/>
    <cellStyle name="Hiperlink" xfId="20865" builtinId="8" hidden="1"/>
    <cellStyle name="Hiperlink" xfId="20867" builtinId="8" hidden="1"/>
    <cellStyle name="Hiperlink" xfId="20869" builtinId="8" hidden="1"/>
    <cellStyle name="Hiperlink" xfId="20871" builtinId="8" hidden="1"/>
    <cellStyle name="Hiperlink" xfId="20873" builtinId="8" hidden="1"/>
    <cellStyle name="Hiperlink" xfId="20875" builtinId="8" hidden="1"/>
    <cellStyle name="Hiperlink" xfId="20877" builtinId="8" hidden="1"/>
    <cellStyle name="Hiperlink" xfId="20879" builtinId="8" hidden="1"/>
    <cellStyle name="Hiperlink" xfId="20881" builtinId="8" hidden="1"/>
    <cellStyle name="Hiperlink" xfId="20883" builtinId="8" hidden="1"/>
    <cellStyle name="Hiperlink" xfId="20885" builtinId="8" hidden="1"/>
    <cellStyle name="Hiperlink" xfId="20887" builtinId="8" hidden="1"/>
    <cellStyle name="Hiperlink" xfId="20889" builtinId="8" hidden="1"/>
    <cellStyle name="Hiperlink" xfId="20891" builtinId="8" hidden="1"/>
    <cellStyle name="Hiperlink" xfId="20893" builtinId="8" hidden="1"/>
    <cellStyle name="Hiperlink" xfId="20895" builtinId="8" hidden="1"/>
    <cellStyle name="Hiperlink" xfId="20897" builtinId="8" hidden="1"/>
    <cellStyle name="Hiperlink" xfId="20704" builtinId="8" hidden="1"/>
    <cellStyle name="Hiperlink" xfId="20901" builtinId="8" hidden="1"/>
    <cellStyle name="Hiperlink" xfId="20903" builtinId="8" hidden="1"/>
    <cellStyle name="Hiperlink" xfId="20905" builtinId="8" hidden="1"/>
    <cellStyle name="Hiperlink" xfId="20907" builtinId="8" hidden="1"/>
    <cellStyle name="Hiperlink" xfId="20909" builtinId="8" hidden="1"/>
    <cellStyle name="Hiperlink" xfId="20911" builtinId="8" hidden="1"/>
    <cellStyle name="Hiperlink" xfId="20913" builtinId="8" hidden="1"/>
    <cellStyle name="Hiperlink" xfId="20915" builtinId="8" hidden="1"/>
    <cellStyle name="Hiperlink" xfId="20917" builtinId="8" hidden="1"/>
    <cellStyle name="Hiperlink" xfId="20919" builtinId="8" hidden="1"/>
    <cellStyle name="Hiperlink" xfId="20921" builtinId="8" hidden="1"/>
    <cellStyle name="Hiperlink" xfId="20923" builtinId="8" hidden="1"/>
    <cellStyle name="Hiperlink" xfId="20925" builtinId="8" hidden="1"/>
    <cellStyle name="Hiperlink" xfId="20927" builtinId="8" hidden="1"/>
    <cellStyle name="Hiperlink" xfId="20929" builtinId="8" hidden="1"/>
    <cellStyle name="Hiperlink" xfId="20931" builtinId="8" hidden="1"/>
    <cellStyle name="Hiperlink" xfId="20933" builtinId="8" hidden="1"/>
    <cellStyle name="Hiperlink" xfId="20935" builtinId="8" hidden="1"/>
    <cellStyle name="Hiperlink" xfId="20937" builtinId="8" hidden="1"/>
    <cellStyle name="Hiperlink" xfId="20939" builtinId="8" hidden="1"/>
    <cellStyle name="Hiperlink" xfId="20941" builtinId="8" hidden="1"/>
    <cellStyle name="Hiperlink" xfId="20943" builtinId="8" hidden="1"/>
    <cellStyle name="Hiperlink" xfId="20945" builtinId="8" hidden="1"/>
    <cellStyle name="Hiperlink" xfId="20947" builtinId="8" hidden="1"/>
    <cellStyle name="Hiperlink" xfId="20949" builtinId="8" hidden="1"/>
    <cellStyle name="Hiperlink" xfId="20951" builtinId="8" hidden="1"/>
    <cellStyle name="Hiperlink" xfId="20953" builtinId="8" hidden="1"/>
    <cellStyle name="Hiperlink" xfId="20955" builtinId="8" hidden="1"/>
    <cellStyle name="Hiperlink" xfId="20957" builtinId="8" hidden="1"/>
    <cellStyle name="Hiperlink" xfId="20959" builtinId="8" hidden="1"/>
    <cellStyle name="Hiperlink" xfId="20961" builtinId="8" hidden="1"/>
    <cellStyle name="Hiperlink" xfId="20963" builtinId="8" hidden="1"/>
    <cellStyle name="Hiperlink" xfId="20965" builtinId="8" hidden="1"/>
    <cellStyle name="Hiperlink" xfId="20967" builtinId="8" hidden="1"/>
    <cellStyle name="Hiperlink" xfId="20969" builtinId="8" hidden="1"/>
    <cellStyle name="Hiperlink" xfId="20971" builtinId="8" hidden="1"/>
    <cellStyle name="Hiperlink" xfId="20973" builtinId="8" hidden="1"/>
    <cellStyle name="Hiperlink" xfId="20975" builtinId="8" hidden="1"/>
    <cellStyle name="Hiperlink" xfId="20977" builtinId="8" hidden="1"/>
    <cellStyle name="Hiperlink" xfId="20979" builtinId="8" hidden="1"/>
    <cellStyle name="Hiperlink" xfId="20981" builtinId="8" hidden="1"/>
    <cellStyle name="Hiperlink" xfId="20983" builtinId="8" hidden="1"/>
    <cellStyle name="Hiperlink" xfId="20985" builtinId="8" hidden="1"/>
    <cellStyle name="Hiperlink" xfId="20987" builtinId="8" hidden="1"/>
    <cellStyle name="Hiperlink" xfId="20989" builtinId="8" hidden="1"/>
    <cellStyle name="Hiperlink" xfId="20991" builtinId="8" hidden="1"/>
    <cellStyle name="Hiperlink" xfId="20993" builtinId="8" hidden="1"/>
    <cellStyle name="Hiperlink" xfId="20995" builtinId="8" hidden="1"/>
    <cellStyle name="Hiperlink" xfId="20802" builtinId="8" hidden="1"/>
    <cellStyle name="Hiperlink" xfId="20999" builtinId="8" hidden="1"/>
    <cellStyle name="Hiperlink" xfId="21001" builtinId="8" hidden="1"/>
    <cellStyle name="Hiperlink" xfId="21003" builtinId="8" hidden="1"/>
    <cellStyle name="Hiperlink" xfId="21005" builtinId="8" hidden="1"/>
    <cellStyle name="Hiperlink" xfId="21007" builtinId="8" hidden="1"/>
    <cellStyle name="Hiperlink" xfId="21009" builtinId="8" hidden="1"/>
    <cellStyle name="Hiperlink" xfId="21011" builtinId="8" hidden="1"/>
    <cellStyle name="Hiperlink" xfId="21013" builtinId="8" hidden="1"/>
    <cellStyle name="Hiperlink" xfId="21015" builtinId="8" hidden="1"/>
    <cellStyle name="Hiperlink" xfId="21017" builtinId="8" hidden="1"/>
    <cellStyle name="Hiperlink" xfId="21019" builtinId="8" hidden="1"/>
    <cellStyle name="Hiperlink" xfId="21021" builtinId="8" hidden="1"/>
    <cellStyle name="Hiperlink" xfId="21023" builtinId="8" hidden="1"/>
    <cellStyle name="Hiperlink" xfId="21025" builtinId="8" hidden="1"/>
    <cellStyle name="Hiperlink" xfId="21027" builtinId="8" hidden="1"/>
    <cellStyle name="Hiperlink" xfId="21029" builtinId="8" hidden="1"/>
    <cellStyle name="Hiperlink" xfId="21031" builtinId="8" hidden="1"/>
    <cellStyle name="Hiperlink" xfId="21033" builtinId="8" hidden="1"/>
    <cellStyle name="Hiperlink" xfId="21035" builtinId="8" hidden="1"/>
    <cellStyle name="Hiperlink" xfId="21037" builtinId="8" hidden="1"/>
    <cellStyle name="Hiperlink" xfId="21039" builtinId="8" hidden="1"/>
    <cellStyle name="Hiperlink" xfId="21041" builtinId="8" hidden="1"/>
    <cellStyle name="Hiperlink" xfId="21043" builtinId="8" hidden="1"/>
    <cellStyle name="Hiperlink" xfId="21045" builtinId="8" hidden="1"/>
    <cellStyle name="Hiperlink" xfId="21047" builtinId="8" hidden="1"/>
    <cellStyle name="Hiperlink" xfId="21049" builtinId="8" hidden="1"/>
    <cellStyle name="Hiperlink" xfId="21051" builtinId="8" hidden="1"/>
    <cellStyle name="Hiperlink" xfId="21053" builtinId="8" hidden="1"/>
    <cellStyle name="Hiperlink" xfId="21055" builtinId="8" hidden="1"/>
    <cellStyle name="Hiperlink" xfId="21057" builtinId="8" hidden="1"/>
    <cellStyle name="Hiperlink" xfId="21059" builtinId="8" hidden="1"/>
    <cellStyle name="Hiperlink" xfId="21061" builtinId="8" hidden="1"/>
    <cellStyle name="Hiperlink" xfId="21063" builtinId="8" hidden="1"/>
    <cellStyle name="Hiperlink" xfId="21065" builtinId="8" hidden="1"/>
    <cellStyle name="Hiperlink" xfId="21067" builtinId="8" hidden="1"/>
    <cellStyle name="Hiperlink" xfId="21069" builtinId="8" hidden="1"/>
    <cellStyle name="Hiperlink" xfId="21071" builtinId="8" hidden="1"/>
    <cellStyle name="Hiperlink" xfId="21073" builtinId="8" hidden="1"/>
    <cellStyle name="Hiperlink" xfId="21075" builtinId="8" hidden="1"/>
    <cellStyle name="Hiperlink" xfId="21077" builtinId="8" hidden="1"/>
    <cellStyle name="Hiperlink" xfId="21079" builtinId="8" hidden="1"/>
    <cellStyle name="Hiperlink" xfId="21081" builtinId="8" hidden="1"/>
    <cellStyle name="Hiperlink" xfId="21083" builtinId="8" hidden="1"/>
    <cellStyle name="Hiperlink" xfId="21085" builtinId="8" hidden="1"/>
    <cellStyle name="Hiperlink" xfId="21087" builtinId="8" hidden="1"/>
    <cellStyle name="Hiperlink" xfId="21089" builtinId="8" hidden="1"/>
    <cellStyle name="Hiperlink" xfId="21091" builtinId="8" hidden="1"/>
    <cellStyle name="Hiperlink" xfId="21093" builtinId="8" hidden="1"/>
    <cellStyle name="Hiperlink" xfId="20900" builtinId="8" hidden="1"/>
    <cellStyle name="Hiperlink" xfId="21097" builtinId="8" hidden="1"/>
    <cellStyle name="Hiperlink" xfId="21099" builtinId="8" hidden="1"/>
    <cellStyle name="Hiperlink" xfId="21101" builtinId="8" hidden="1"/>
    <cellStyle name="Hiperlink" xfId="21103" builtinId="8" hidden="1"/>
    <cellStyle name="Hiperlink" xfId="21105" builtinId="8" hidden="1"/>
    <cellStyle name="Hiperlink" xfId="21107" builtinId="8" hidden="1"/>
    <cellStyle name="Hiperlink" xfId="21109" builtinId="8" hidden="1"/>
    <cellStyle name="Hiperlink" xfId="21111" builtinId="8" hidden="1"/>
    <cellStyle name="Hiperlink" xfId="21113" builtinId="8" hidden="1"/>
    <cellStyle name="Hiperlink" xfId="21115" builtinId="8" hidden="1"/>
    <cellStyle name="Hiperlink" xfId="21117" builtinId="8" hidden="1"/>
    <cellStyle name="Hiperlink" xfId="21119" builtinId="8" hidden="1"/>
    <cellStyle name="Hiperlink" xfId="21121" builtinId="8" hidden="1"/>
    <cellStyle name="Hiperlink" xfId="21123" builtinId="8" hidden="1"/>
    <cellStyle name="Hiperlink" xfId="21125" builtinId="8" hidden="1"/>
    <cellStyle name="Hiperlink" xfId="21127" builtinId="8" hidden="1"/>
    <cellStyle name="Hiperlink" xfId="21129" builtinId="8" hidden="1"/>
    <cellStyle name="Hiperlink" xfId="21131" builtinId="8" hidden="1"/>
    <cellStyle name="Hiperlink" xfId="21133" builtinId="8" hidden="1"/>
    <cellStyle name="Hiperlink" xfId="21135" builtinId="8" hidden="1"/>
    <cellStyle name="Hiperlink" xfId="21137" builtinId="8" hidden="1"/>
    <cellStyle name="Hiperlink" xfId="21139" builtinId="8" hidden="1"/>
    <cellStyle name="Hiperlink" xfId="21141" builtinId="8" hidden="1"/>
    <cellStyle name="Hiperlink" xfId="21143" builtinId="8" hidden="1"/>
    <cellStyle name="Hiperlink" xfId="21145" builtinId="8" hidden="1"/>
    <cellStyle name="Hiperlink" xfId="21147" builtinId="8" hidden="1"/>
    <cellStyle name="Hiperlink" xfId="21149" builtinId="8" hidden="1"/>
    <cellStyle name="Hiperlink" xfId="21151" builtinId="8" hidden="1"/>
    <cellStyle name="Hiperlink" xfId="21153" builtinId="8" hidden="1"/>
    <cellStyle name="Hiperlink" xfId="21155" builtinId="8" hidden="1"/>
    <cellStyle name="Hiperlink" xfId="21157" builtinId="8" hidden="1"/>
    <cellStyle name="Hiperlink" xfId="21159" builtinId="8" hidden="1"/>
    <cellStyle name="Hiperlink" xfId="21161" builtinId="8" hidden="1"/>
    <cellStyle name="Hiperlink" xfId="21163" builtinId="8" hidden="1"/>
    <cellStyle name="Hiperlink" xfId="21165" builtinId="8" hidden="1"/>
    <cellStyle name="Hiperlink" xfId="21167" builtinId="8" hidden="1"/>
    <cellStyle name="Hiperlink" xfId="21169" builtinId="8" hidden="1"/>
    <cellStyle name="Hiperlink" xfId="21171" builtinId="8" hidden="1"/>
    <cellStyle name="Hiperlink" xfId="21173" builtinId="8" hidden="1"/>
    <cellStyle name="Hiperlink" xfId="21175" builtinId="8" hidden="1"/>
    <cellStyle name="Hiperlink" xfId="21177" builtinId="8" hidden="1"/>
    <cellStyle name="Hiperlink" xfId="21179" builtinId="8" hidden="1"/>
    <cellStyle name="Hiperlink" xfId="21181" builtinId="8" hidden="1"/>
    <cellStyle name="Hiperlink" xfId="21183" builtinId="8" hidden="1"/>
    <cellStyle name="Hiperlink" xfId="21185" builtinId="8" hidden="1"/>
    <cellStyle name="Hiperlink" xfId="21187" builtinId="8" hidden="1"/>
    <cellStyle name="Hiperlink" xfId="21189" builtinId="8" hidden="1"/>
    <cellStyle name="Hiperlink" xfId="21191" builtinId="8" hidden="1"/>
    <cellStyle name="Hiperlink" xfId="20998" builtinId="8" hidden="1"/>
    <cellStyle name="Hiperlink" xfId="21195" builtinId="8" hidden="1"/>
    <cellStyle name="Hiperlink" xfId="21197" builtinId="8" hidden="1"/>
    <cellStyle name="Hiperlink" xfId="21199" builtinId="8" hidden="1"/>
    <cellStyle name="Hiperlink" xfId="21201" builtinId="8" hidden="1"/>
    <cellStyle name="Hiperlink" xfId="21203" builtinId="8" hidden="1"/>
    <cellStyle name="Hiperlink" xfId="21205" builtinId="8" hidden="1"/>
    <cellStyle name="Hiperlink" xfId="21207" builtinId="8" hidden="1"/>
    <cellStyle name="Hiperlink" xfId="21209" builtinId="8" hidden="1"/>
    <cellStyle name="Hiperlink" xfId="21211" builtinId="8" hidden="1"/>
    <cellStyle name="Hiperlink" xfId="21213" builtinId="8" hidden="1"/>
    <cellStyle name="Hiperlink" xfId="21215" builtinId="8" hidden="1"/>
    <cellStyle name="Hiperlink" xfId="21217" builtinId="8" hidden="1"/>
    <cellStyle name="Hiperlink" xfId="21219" builtinId="8" hidden="1"/>
    <cellStyle name="Hiperlink" xfId="21221" builtinId="8" hidden="1"/>
    <cellStyle name="Hiperlink" xfId="21223" builtinId="8" hidden="1"/>
    <cellStyle name="Hiperlink" xfId="21225" builtinId="8" hidden="1"/>
    <cellStyle name="Hiperlink" xfId="21227" builtinId="8" hidden="1"/>
    <cellStyle name="Hiperlink" xfId="21229" builtinId="8" hidden="1"/>
    <cellStyle name="Hiperlink" xfId="21231" builtinId="8" hidden="1"/>
    <cellStyle name="Hiperlink" xfId="21233" builtinId="8" hidden="1"/>
    <cellStyle name="Hiperlink" xfId="21235" builtinId="8" hidden="1"/>
    <cellStyle name="Hiperlink" xfId="21237" builtinId="8" hidden="1"/>
    <cellStyle name="Hiperlink" xfId="21239" builtinId="8" hidden="1"/>
    <cellStyle name="Hiperlink" xfId="21241" builtinId="8" hidden="1"/>
    <cellStyle name="Hiperlink" xfId="21243" builtinId="8" hidden="1"/>
    <cellStyle name="Hiperlink" xfId="21245" builtinId="8" hidden="1"/>
    <cellStyle name="Hiperlink" xfId="21247" builtinId="8" hidden="1"/>
    <cellStyle name="Hiperlink" xfId="21249" builtinId="8" hidden="1"/>
    <cellStyle name="Hiperlink" xfId="21251" builtinId="8" hidden="1"/>
    <cellStyle name="Hiperlink" xfId="21253" builtinId="8" hidden="1"/>
    <cellStyle name="Hiperlink" xfId="21255" builtinId="8" hidden="1"/>
    <cellStyle name="Hiperlink" xfId="21257" builtinId="8" hidden="1"/>
    <cellStyle name="Hiperlink" xfId="21259" builtinId="8" hidden="1"/>
    <cellStyle name="Hiperlink" xfId="21261" builtinId="8" hidden="1"/>
    <cellStyle name="Hiperlink" xfId="21263" builtinId="8" hidden="1"/>
    <cellStyle name="Hiperlink" xfId="21265" builtinId="8" hidden="1"/>
    <cellStyle name="Hiperlink" xfId="21267" builtinId="8" hidden="1"/>
    <cellStyle name="Hiperlink" xfId="21269" builtinId="8" hidden="1"/>
    <cellStyle name="Hiperlink" xfId="21271" builtinId="8" hidden="1"/>
    <cellStyle name="Hiperlink" xfId="21273" builtinId="8" hidden="1"/>
    <cellStyle name="Hiperlink" xfId="21275" builtinId="8" hidden="1"/>
    <cellStyle name="Hiperlink" xfId="21277" builtinId="8" hidden="1"/>
    <cellStyle name="Hiperlink" xfId="21279" builtinId="8" hidden="1"/>
    <cellStyle name="Hiperlink" xfId="21281" builtinId="8" hidden="1"/>
    <cellStyle name="Hiperlink" xfId="21283" builtinId="8" hidden="1"/>
    <cellStyle name="Hiperlink" xfId="21285" builtinId="8" hidden="1"/>
    <cellStyle name="Hiperlink" xfId="21287" builtinId="8" hidden="1"/>
    <cellStyle name="Hiperlink" xfId="21289" builtinId="8" hidden="1"/>
    <cellStyle name="Hiperlink" xfId="21096" builtinId="8" hidden="1"/>
    <cellStyle name="Hiperlink" xfId="21293" builtinId="8" hidden="1"/>
    <cellStyle name="Hiperlink" xfId="21295" builtinId="8" hidden="1"/>
    <cellStyle name="Hiperlink" xfId="21297" builtinId="8" hidden="1"/>
    <cellStyle name="Hiperlink" xfId="21299" builtinId="8" hidden="1"/>
    <cellStyle name="Hiperlink" xfId="21301" builtinId="8" hidden="1"/>
    <cellStyle name="Hiperlink" xfId="21303" builtinId="8" hidden="1"/>
    <cellStyle name="Hiperlink" xfId="21305" builtinId="8" hidden="1"/>
    <cellStyle name="Hiperlink" xfId="21307" builtinId="8" hidden="1"/>
    <cellStyle name="Hiperlink" xfId="21309" builtinId="8" hidden="1"/>
    <cellStyle name="Hiperlink" xfId="21311" builtinId="8" hidden="1"/>
    <cellStyle name="Hiperlink" xfId="21313" builtinId="8" hidden="1"/>
    <cellStyle name="Hiperlink" xfId="21315" builtinId="8" hidden="1"/>
    <cellStyle name="Hiperlink" xfId="21317" builtinId="8" hidden="1"/>
    <cellStyle name="Hiperlink" xfId="21319" builtinId="8" hidden="1"/>
    <cellStyle name="Hiperlink" xfId="21321" builtinId="8" hidden="1"/>
    <cellStyle name="Hiperlink" xfId="21323" builtinId="8" hidden="1"/>
    <cellStyle name="Hiperlink" xfId="21325" builtinId="8" hidden="1"/>
    <cellStyle name="Hiperlink" xfId="21327" builtinId="8" hidden="1"/>
    <cellStyle name="Hiperlink" xfId="21329" builtinId="8" hidden="1"/>
    <cellStyle name="Hiperlink" xfId="21331" builtinId="8" hidden="1"/>
    <cellStyle name="Hiperlink" xfId="21333" builtinId="8" hidden="1"/>
    <cellStyle name="Hiperlink" xfId="21335" builtinId="8" hidden="1"/>
    <cellStyle name="Hiperlink" xfId="21337" builtinId="8" hidden="1"/>
    <cellStyle name="Hiperlink" xfId="21339" builtinId="8" hidden="1"/>
    <cellStyle name="Hiperlink" xfId="21341" builtinId="8" hidden="1"/>
    <cellStyle name="Hiperlink" xfId="21343" builtinId="8" hidden="1"/>
    <cellStyle name="Hiperlink" xfId="21345" builtinId="8" hidden="1"/>
    <cellStyle name="Hiperlink" xfId="21347" builtinId="8" hidden="1"/>
    <cellStyle name="Hiperlink" xfId="21349" builtinId="8" hidden="1"/>
    <cellStyle name="Hiperlink" xfId="21351" builtinId="8" hidden="1"/>
    <cellStyle name="Hiperlink" xfId="21353" builtinId="8" hidden="1"/>
    <cellStyle name="Hiperlink" xfId="21355" builtinId="8" hidden="1"/>
    <cellStyle name="Hiperlink" xfId="21357" builtinId="8" hidden="1"/>
    <cellStyle name="Hiperlink" xfId="21359" builtinId="8" hidden="1"/>
    <cellStyle name="Hiperlink" xfId="21361" builtinId="8" hidden="1"/>
    <cellStyle name="Hiperlink" xfId="21363" builtinId="8" hidden="1"/>
    <cellStyle name="Hiperlink" xfId="21365" builtinId="8" hidden="1"/>
    <cellStyle name="Hiperlink" xfId="21367" builtinId="8" hidden="1"/>
    <cellStyle name="Hiperlink" xfId="21369" builtinId="8" hidden="1"/>
    <cellStyle name="Hiperlink" xfId="21371" builtinId="8" hidden="1"/>
    <cellStyle name="Hiperlink" xfId="21373" builtinId="8" hidden="1"/>
    <cellStyle name="Hiperlink" xfId="21375" builtinId="8" hidden="1"/>
    <cellStyle name="Hiperlink" xfId="21377" builtinId="8" hidden="1"/>
    <cellStyle name="Hiperlink" xfId="21379" builtinId="8" hidden="1"/>
    <cellStyle name="Hiperlink" xfId="21381" builtinId="8" hidden="1"/>
    <cellStyle name="Hiperlink" xfId="21383" builtinId="8" hidden="1"/>
    <cellStyle name="Hiperlink" xfId="21385" builtinId="8" hidden="1"/>
    <cellStyle name="Hiperlink" xfId="21387" builtinId="8" hidden="1"/>
    <cellStyle name="Hiperlink" xfId="21194" builtinId="8" hidden="1"/>
    <cellStyle name="Hiperlink" xfId="21391" builtinId="8" hidden="1"/>
    <cellStyle name="Hiperlink" xfId="21393" builtinId="8" hidden="1"/>
    <cellStyle name="Hiperlink" xfId="21395" builtinId="8" hidden="1"/>
    <cellStyle name="Hiperlink" xfId="21397" builtinId="8" hidden="1"/>
    <cellStyle name="Hiperlink" xfId="21399" builtinId="8" hidden="1"/>
    <cellStyle name="Hiperlink" xfId="21401" builtinId="8" hidden="1"/>
    <cellStyle name="Hiperlink" xfId="21403" builtinId="8" hidden="1"/>
    <cellStyle name="Hiperlink" xfId="21405" builtinId="8" hidden="1"/>
    <cellStyle name="Hiperlink" xfId="21407" builtinId="8" hidden="1"/>
    <cellStyle name="Hiperlink" xfId="21409" builtinId="8" hidden="1"/>
    <cellStyle name="Hiperlink" xfId="21411" builtinId="8" hidden="1"/>
    <cellStyle name="Hiperlink" xfId="21413" builtinId="8" hidden="1"/>
    <cellStyle name="Hiperlink" xfId="21415" builtinId="8" hidden="1"/>
    <cellStyle name="Hiperlink" xfId="21417" builtinId="8" hidden="1"/>
    <cellStyle name="Hiperlink" xfId="21419" builtinId="8" hidden="1"/>
    <cellStyle name="Hiperlink" xfId="21421" builtinId="8" hidden="1"/>
    <cellStyle name="Hiperlink" xfId="21423" builtinId="8" hidden="1"/>
    <cellStyle name="Hiperlink" xfId="21425" builtinId="8" hidden="1"/>
    <cellStyle name="Hiperlink" xfId="21427" builtinId="8" hidden="1"/>
    <cellStyle name="Hiperlink" xfId="21429" builtinId="8" hidden="1"/>
    <cellStyle name="Hiperlink" xfId="21431" builtinId="8" hidden="1"/>
    <cellStyle name="Hiperlink" xfId="21433" builtinId="8" hidden="1"/>
    <cellStyle name="Hiperlink" xfId="21435" builtinId="8" hidden="1"/>
    <cellStyle name="Hiperlink" xfId="21437" builtinId="8" hidden="1"/>
    <cellStyle name="Hiperlink" xfId="21439" builtinId="8" hidden="1"/>
    <cellStyle name="Hiperlink" xfId="21441" builtinId="8" hidden="1"/>
    <cellStyle name="Hiperlink" xfId="21443" builtinId="8" hidden="1"/>
    <cellStyle name="Hiperlink" xfId="21445" builtinId="8" hidden="1"/>
    <cellStyle name="Hiperlink" xfId="21447" builtinId="8" hidden="1"/>
    <cellStyle name="Hiperlink" xfId="21449" builtinId="8" hidden="1"/>
    <cellStyle name="Hiperlink" xfId="21451" builtinId="8" hidden="1"/>
    <cellStyle name="Hiperlink" xfId="21453" builtinId="8" hidden="1"/>
    <cellStyle name="Hiperlink" xfId="21455" builtinId="8" hidden="1"/>
    <cellStyle name="Hiperlink" xfId="21457" builtinId="8" hidden="1"/>
    <cellStyle name="Hiperlink" xfId="21459" builtinId="8" hidden="1"/>
    <cellStyle name="Hiperlink" xfId="21461" builtinId="8" hidden="1"/>
    <cellStyle name="Hiperlink" xfId="21463" builtinId="8" hidden="1"/>
    <cellStyle name="Hiperlink" xfId="21465" builtinId="8" hidden="1"/>
    <cellStyle name="Hiperlink" xfId="21467" builtinId="8" hidden="1"/>
    <cellStyle name="Hiperlink" xfId="21469" builtinId="8" hidden="1"/>
    <cellStyle name="Hiperlink" xfId="21471" builtinId="8" hidden="1"/>
    <cellStyle name="Hiperlink" xfId="21473" builtinId="8" hidden="1"/>
    <cellStyle name="Hiperlink" xfId="21475" builtinId="8" hidden="1"/>
    <cellStyle name="Hiperlink" xfId="21477" builtinId="8" hidden="1"/>
    <cellStyle name="Hiperlink" xfId="21479" builtinId="8" hidden="1"/>
    <cellStyle name="Hiperlink" xfId="21481" builtinId="8" hidden="1"/>
    <cellStyle name="Hiperlink" xfId="21483" builtinId="8" hidden="1"/>
    <cellStyle name="Hiperlink" xfId="21485" builtinId="8" hidden="1"/>
    <cellStyle name="Hiperlink" xfId="21292" builtinId="8" hidden="1"/>
    <cellStyle name="Hiperlink" xfId="21489" builtinId="8" hidden="1"/>
    <cellStyle name="Hiperlink" xfId="21491" builtinId="8" hidden="1"/>
    <cellStyle name="Hiperlink" xfId="21493" builtinId="8" hidden="1"/>
    <cellStyle name="Hiperlink" xfId="21495" builtinId="8" hidden="1"/>
    <cellStyle name="Hiperlink" xfId="21497" builtinId="8" hidden="1"/>
    <cellStyle name="Hiperlink" xfId="21499" builtinId="8" hidden="1"/>
    <cellStyle name="Hiperlink" xfId="21501" builtinId="8" hidden="1"/>
    <cellStyle name="Hiperlink" xfId="21503" builtinId="8" hidden="1"/>
    <cellStyle name="Hiperlink" xfId="21505" builtinId="8" hidden="1"/>
    <cellStyle name="Hiperlink" xfId="21507" builtinId="8" hidden="1"/>
    <cellStyle name="Hiperlink" xfId="21509" builtinId="8" hidden="1"/>
    <cellStyle name="Hiperlink" xfId="21511" builtinId="8" hidden="1"/>
    <cellStyle name="Hiperlink" xfId="21513" builtinId="8" hidden="1"/>
    <cellStyle name="Hiperlink" xfId="21515" builtinId="8" hidden="1"/>
    <cellStyle name="Hiperlink" xfId="21517" builtinId="8" hidden="1"/>
    <cellStyle name="Hiperlink" xfId="21519" builtinId="8" hidden="1"/>
    <cellStyle name="Hiperlink" xfId="21521" builtinId="8" hidden="1"/>
    <cellStyle name="Hiperlink" xfId="21523" builtinId="8" hidden="1"/>
    <cellStyle name="Hiperlink" xfId="21525" builtinId="8" hidden="1"/>
    <cellStyle name="Hiperlink" xfId="21527" builtinId="8" hidden="1"/>
    <cellStyle name="Hiperlink" xfId="21529" builtinId="8" hidden="1"/>
    <cellStyle name="Hiperlink" xfId="21531" builtinId="8" hidden="1"/>
    <cellStyle name="Hiperlink" xfId="21533" builtinId="8" hidden="1"/>
    <cellStyle name="Hiperlink" xfId="21535" builtinId="8" hidden="1"/>
    <cellStyle name="Hiperlink" xfId="21537" builtinId="8" hidden="1"/>
    <cellStyle name="Hiperlink" xfId="21539" builtinId="8" hidden="1"/>
    <cellStyle name="Hiperlink" xfId="21541" builtinId="8" hidden="1"/>
    <cellStyle name="Hiperlink" xfId="21543" builtinId="8" hidden="1"/>
    <cellStyle name="Hiperlink" xfId="21545" builtinId="8" hidden="1"/>
    <cellStyle name="Hiperlink" xfId="21547" builtinId="8" hidden="1"/>
    <cellStyle name="Hiperlink" xfId="21549" builtinId="8" hidden="1"/>
    <cellStyle name="Hiperlink" xfId="21551" builtinId="8" hidden="1"/>
    <cellStyle name="Hiperlink" xfId="21553" builtinId="8" hidden="1"/>
    <cellStyle name="Hiperlink" xfId="21555" builtinId="8" hidden="1"/>
    <cellStyle name="Hiperlink" xfId="21557" builtinId="8" hidden="1"/>
    <cellStyle name="Hiperlink" xfId="21559" builtinId="8" hidden="1"/>
    <cellStyle name="Hiperlink" xfId="21561" builtinId="8" hidden="1"/>
    <cellStyle name="Hiperlink" xfId="21563" builtinId="8" hidden="1"/>
    <cellStyle name="Hiperlink" xfId="21565" builtinId="8" hidden="1"/>
    <cellStyle name="Hiperlink" xfId="21567" builtinId="8" hidden="1"/>
    <cellStyle name="Hiperlink" xfId="21569" builtinId="8" hidden="1"/>
    <cellStyle name="Hiperlink" xfId="21571" builtinId="8" hidden="1"/>
    <cellStyle name="Hiperlink" xfId="21573" builtinId="8" hidden="1"/>
    <cellStyle name="Hiperlink" xfId="21575" builtinId="8" hidden="1"/>
    <cellStyle name="Hiperlink" xfId="21577" builtinId="8" hidden="1"/>
    <cellStyle name="Hiperlink" xfId="21579" builtinId="8" hidden="1"/>
    <cellStyle name="Hiperlink" xfId="21581" builtinId="8" hidden="1"/>
    <cellStyle name="Hiperlink" xfId="21583" builtinId="8" hidden="1"/>
    <cellStyle name="Hiperlink" xfId="21390" builtinId="8" hidden="1"/>
    <cellStyle name="Hiperlink" xfId="21587" builtinId="8" hidden="1"/>
    <cellStyle name="Hiperlink" xfId="21589" builtinId="8" hidden="1"/>
    <cellStyle name="Hiperlink" xfId="21591" builtinId="8" hidden="1"/>
    <cellStyle name="Hiperlink" xfId="21593" builtinId="8" hidden="1"/>
    <cellStyle name="Hiperlink" xfId="21595" builtinId="8" hidden="1"/>
    <cellStyle name="Hiperlink" xfId="21597" builtinId="8" hidden="1"/>
    <cellStyle name="Hiperlink" xfId="21599" builtinId="8" hidden="1"/>
    <cellStyle name="Hiperlink" xfId="21601" builtinId="8" hidden="1"/>
    <cellStyle name="Hiperlink" xfId="21603" builtinId="8" hidden="1"/>
    <cellStyle name="Hiperlink" xfId="21605" builtinId="8" hidden="1"/>
    <cellStyle name="Hiperlink" xfId="21607" builtinId="8" hidden="1"/>
    <cellStyle name="Hiperlink" xfId="21609" builtinId="8" hidden="1"/>
    <cellStyle name="Hiperlink" xfId="21611" builtinId="8" hidden="1"/>
    <cellStyle name="Hiperlink" xfId="21613" builtinId="8" hidden="1"/>
    <cellStyle name="Hiperlink" xfId="21615" builtinId="8" hidden="1"/>
    <cellStyle name="Hiperlink" xfId="21617" builtinId="8" hidden="1"/>
    <cellStyle name="Hiperlink" xfId="21619" builtinId="8" hidden="1"/>
    <cellStyle name="Hiperlink" xfId="21621" builtinId="8" hidden="1"/>
    <cellStyle name="Hiperlink" xfId="21623" builtinId="8" hidden="1"/>
    <cellStyle name="Hiperlink" xfId="21625" builtinId="8" hidden="1"/>
    <cellStyle name="Hiperlink" xfId="21627" builtinId="8" hidden="1"/>
    <cellStyle name="Hiperlink" xfId="21629" builtinId="8" hidden="1"/>
    <cellStyle name="Hiperlink" xfId="21631" builtinId="8" hidden="1"/>
    <cellStyle name="Hiperlink" xfId="21633" builtinId="8" hidden="1"/>
    <cellStyle name="Hiperlink" xfId="21635" builtinId="8" hidden="1"/>
    <cellStyle name="Hiperlink" xfId="21637" builtinId="8" hidden="1"/>
    <cellStyle name="Hiperlink" xfId="21639" builtinId="8" hidden="1"/>
    <cellStyle name="Hiperlink" xfId="21641" builtinId="8" hidden="1"/>
    <cellStyle name="Hiperlink" xfId="21643" builtinId="8" hidden="1"/>
    <cellStyle name="Hiperlink" xfId="21645" builtinId="8" hidden="1"/>
    <cellStyle name="Hiperlink" xfId="21647" builtinId="8" hidden="1"/>
    <cellStyle name="Hiperlink" xfId="21649" builtinId="8" hidden="1"/>
    <cellStyle name="Hiperlink" xfId="21651" builtinId="8" hidden="1"/>
    <cellStyle name="Hiperlink" xfId="21653" builtinId="8" hidden="1"/>
    <cellStyle name="Hiperlink" xfId="21655" builtinId="8" hidden="1"/>
    <cellStyle name="Hiperlink" xfId="21657" builtinId="8" hidden="1"/>
    <cellStyle name="Hiperlink" xfId="21659" builtinId="8" hidden="1"/>
    <cellStyle name="Hiperlink" xfId="21661" builtinId="8" hidden="1"/>
    <cellStyle name="Hiperlink" xfId="21663" builtinId="8" hidden="1"/>
    <cellStyle name="Hiperlink" xfId="21665" builtinId="8" hidden="1"/>
    <cellStyle name="Hiperlink" xfId="21667" builtinId="8" hidden="1"/>
    <cellStyle name="Hiperlink" xfId="21669" builtinId="8" hidden="1"/>
    <cellStyle name="Hiperlink" xfId="21671" builtinId="8" hidden="1"/>
    <cellStyle name="Hiperlink" xfId="21673" builtinId="8" hidden="1"/>
    <cellStyle name="Hiperlink" xfId="21675" builtinId="8" hidden="1"/>
    <cellStyle name="Hiperlink" xfId="21677" builtinId="8" hidden="1"/>
    <cellStyle name="Hiperlink" xfId="21679" builtinId="8" hidden="1"/>
    <cellStyle name="Hiperlink" xfId="21681" builtinId="8" hidden="1"/>
    <cellStyle name="Hiperlink" xfId="21488" builtinId="8" hidden="1"/>
    <cellStyle name="Hiperlink" xfId="21685" builtinId="8" hidden="1"/>
    <cellStyle name="Hiperlink" xfId="21687" builtinId="8" hidden="1"/>
    <cellStyle name="Hiperlink" xfId="21689" builtinId="8" hidden="1"/>
    <cellStyle name="Hiperlink" xfId="21691" builtinId="8" hidden="1"/>
    <cellStyle name="Hiperlink" xfId="21693" builtinId="8" hidden="1"/>
    <cellStyle name="Hiperlink" xfId="21695" builtinId="8" hidden="1"/>
    <cellStyle name="Hiperlink" xfId="21697" builtinId="8" hidden="1"/>
    <cellStyle name="Hiperlink" xfId="21699" builtinId="8" hidden="1"/>
    <cellStyle name="Hiperlink" xfId="21701" builtinId="8" hidden="1"/>
    <cellStyle name="Hiperlink" xfId="21703" builtinId="8" hidden="1"/>
    <cellStyle name="Hiperlink" xfId="21705" builtinId="8" hidden="1"/>
    <cellStyle name="Hiperlink" xfId="21707" builtinId="8" hidden="1"/>
    <cellStyle name="Hiperlink" xfId="21709" builtinId="8" hidden="1"/>
    <cellStyle name="Hiperlink" xfId="21711" builtinId="8" hidden="1"/>
    <cellStyle name="Hiperlink" xfId="21713" builtinId="8" hidden="1"/>
    <cellStyle name="Hiperlink" xfId="21715" builtinId="8" hidden="1"/>
    <cellStyle name="Hiperlink" xfId="21717" builtinId="8" hidden="1"/>
    <cellStyle name="Hiperlink" xfId="21719" builtinId="8" hidden="1"/>
    <cellStyle name="Hiperlink" xfId="21721" builtinId="8" hidden="1"/>
    <cellStyle name="Hiperlink" xfId="21723" builtinId="8" hidden="1"/>
    <cellStyle name="Hiperlink" xfId="21725" builtinId="8" hidden="1"/>
    <cellStyle name="Hiperlink" xfId="21727" builtinId="8" hidden="1"/>
    <cellStyle name="Hiperlink" xfId="21729" builtinId="8" hidden="1"/>
    <cellStyle name="Hiperlink" xfId="21731" builtinId="8" hidden="1"/>
    <cellStyle name="Hiperlink" xfId="21733" builtinId="8" hidden="1"/>
    <cellStyle name="Hiperlink" xfId="21735" builtinId="8" hidden="1"/>
    <cellStyle name="Hiperlink" xfId="21737" builtinId="8" hidden="1"/>
    <cellStyle name="Hiperlink" xfId="21739" builtinId="8" hidden="1"/>
    <cellStyle name="Hiperlink" xfId="21741" builtinId="8" hidden="1"/>
    <cellStyle name="Hiperlink" xfId="21743" builtinId="8" hidden="1"/>
    <cellStyle name="Hiperlink" xfId="21745" builtinId="8" hidden="1"/>
    <cellStyle name="Hiperlink" xfId="21747" builtinId="8" hidden="1"/>
    <cellStyle name="Hiperlink" xfId="21749" builtinId="8" hidden="1"/>
    <cellStyle name="Hiperlink" xfId="21751" builtinId="8" hidden="1"/>
    <cellStyle name="Hiperlink" xfId="21753" builtinId="8" hidden="1"/>
    <cellStyle name="Hiperlink" xfId="21755" builtinId="8" hidden="1"/>
    <cellStyle name="Hiperlink" xfId="21757" builtinId="8" hidden="1"/>
    <cellStyle name="Hiperlink" xfId="21759" builtinId="8" hidden="1"/>
    <cellStyle name="Hiperlink" xfId="21761" builtinId="8" hidden="1"/>
    <cellStyle name="Hiperlink" xfId="21763" builtinId="8" hidden="1"/>
    <cellStyle name="Hiperlink" xfId="21765" builtinId="8" hidden="1"/>
    <cellStyle name="Hiperlink" xfId="21767" builtinId="8" hidden="1"/>
    <cellStyle name="Hiperlink" xfId="21769" builtinId="8" hidden="1"/>
    <cellStyle name="Hiperlink" xfId="21771" builtinId="8" hidden="1"/>
    <cellStyle name="Hiperlink" xfId="21773" builtinId="8" hidden="1"/>
    <cellStyle name="Hiperlink" xfId="21775" builtinId="8" hidden="1"/>
    <cellStyle name="Hiperlink" xfId="21777" builtinId="8" hidden="1"/>
    <cellStyle name="Hiperlink" xfId="21779" builtinId="8" hidden="1"/>
    <cellStyle name="Hiperlink" xfId="21586" builtinId="8" hidden="1"/>
    <cellStyle name="Hiperlink" xfId="21783" builtinId="8" hidden="1"/>
    <cellStyle name="Hiperlink" xfId="21785" builtinId="8" hidden="1"/>
    <cellStyle name="Hiperlink" xfId="21787" builtinId="8" hidden="1"/>
    <cellStyle name="Hiperlink" xfId="21789" builtinId="8" hidden="1"/>
    <cellStyle name="Hiperlink" xfId="21791" builtinId="8" hidden="1"/>
    <cellStyle name="Hiperlink" xfId="21793" builtinId="8" hidden="1"/>
    <cellStyle name="Hiperlink" xfId="21795" builtinId="8" hidden="1"/>
    <cellStyle name="Hiperlink" xfId="21797" builtinId="8" hidden="1"/>
    <cellStyle name="Hiperlink" xfId="21799" builtinId="8" hidden="1"/>
    <cellStyle name="Hiperlink" xfId="21801" builtinId="8" hidden="1"/>
    <cellStyle name="Hiperlink" xfId="21803" builtinId="8" hidden="1"/>
    <cellStyle name="Hiperlink" xfId="21805" builtinId="8" hidden="1"/>
    <cellStyle name="Hiperlink" xfId="21807" builtinId="8" hidden="1"/>
    <cellStyle name="Hiperlink" xfId="21809" builtinId="8" hidden="1"/>
    <cellStyle name="Hiperlink" xfId="21811" builtinId="8" hidden="1"/>
    <cellStyle name="Hiperlink" xfId="21813" builtinId="8" hidden="1"/>
    <cellStyle name="Hiperlink" xfId="21815" builtinId="8" hidden="1"/>
    <cellStyle name="Hiperlink" xfId="21817" builtinId="8" hidden="1"/>
    <cellStyle name="Hiperlink" xfId="21819" builtinId="8" hidden="1"/>
    <cellStyle name="Hiperlink" xfId="21821" builtinId="8" hidden="1"/>
    <cellStyle name="Hiperlink" xfId="21823" builtinId="8" hidden="1"/>
    <cellStyle name="Hiperlink" xfId="21825" builtinId="8" hidden="1"/>
    <cellStyle name="Hiperlink" xfId="21827" builtinId="8" hidden="1"/>
    <cellStyle name="Hiperlink" xfId="21829" builtinId="8" hidden="1"/>
    <cellStyle name="Hiperlink" xfId="21831" builtinId="8" hidden="1"/>
    <cellStyle name="Hiperlink" xfId="21833" builtinId="8" hidden="1"/>
    <cellStyle name="Hiperlink" xfId="21835" builtinId="8" hidden="1"/>
    <cellStyle name="Hiperlink" xfId="21837" builtinId="8" hidden="1"/>
    <cellStyle name="Hiperlink" xfId="21839" builtinId="8" hidden="1"/>
    <cellStyle name="Hiperlink" xfId="21841" builtinId="8" hidden="1"/>
    <cellStyle name="Hiperlink" xfId="21843" builtinId="8" hidden="1"/>
    <cellStyle name="Hiperlink" xfId="21845" builtinId="8" hidden="1"/>
    <cellStyle name="Hiperlink" xfId="21847" builtinId="8" hidden="1"/>
    <cellStyle name="Hiperlink" xfId="21849" builtinId="8" hidden="1"/>
    <cellStyle name="Hiperlink" xfId="21851" builtinId="8" hidden="1"/>
    <cellStyle name="Hiperlink" xfId="21853" builtinId="8" hidden="1"/>
    <cellStyle name="Hiperlink" xfId="21855" builtinId="8" hidden="1"/>
    <cellStyle name="Hiperlink" xfId="21857" builtinId="8" hidden="1"/>
    <cellStyle name="Hiperlink" xfId="21859" builtinId="8" hidden="1"/>
    <cellStyle name="Hiperlink" xfId="21861" builtinId="8" hidden="1"/>
    <cellStyle name="Hiperlink" xfId="21863" builtinId="8" hidden="1"/>
    <cellStyle name="Hiperlink" xfId="21865" builtinId="8" hidden="1"/>
    <cellStyle name="Hiperlink" xfId="21867" builtinId="8" hidden="1"/>
    <cellStyle name="Hiperlink" xfId="21869" builtinId="8" hidden="1"/>
    <cellStyle name="Hiperlink" xfId="21871" builtinId="8" hidden="1"/>
    <cellStyle name="Hiperlink" xfId="21873" builtinId="8" hidden="1"/>
    <cellStyle name="Hiperlink" xfId="21875" builtinId="8" hidden="1"/>
    <cellStyle name="Hiperlink" xfId="21877" builtinId="8" hidden="1"/>
    <cellStyle name="Hiperlink" xfId="21684" builtinId="8" hidden="1"/>
    <cellStyle name="Hiperlink" xfId="21881" builtinId="8" hidden="1"/>
    <cellStyle name="Hiperlink" xfId="21883" builtinId="8" hidden="1"/>
    <cellStyle name="Hiperlink" xfId="21885" builtinId="8" hidden="1"/>
    <cellStyle name="Hiperlink" xfId="21887" builtinId="8" hidden="1"/>
    <cellStyle name="Hiperlink" xfId="21889" builtinId="8" hidden="1"/>
    <cellStyle name="Hiperlink" xfId="21891" builtinId="8" hidden="1"/>
    <cellStyle name="Hiperlink" xfId="21893" builtinId="8" hidden="1"/>
    <cellStyle name="Hiperlink" xfId="21895" builtinId="8" hidden="1"/>
    <cellStyle name="Hiperlink" xfId="21897" builtinId="8" hidden="1"/>
    <cellStyle name="Hiperlink" xfId="21899" builtinId="8" hidden="1"/>
    <cellStyle name="Hiperlink" xfId="21901" builtinId="8" hidden="1"/>
    <cellStyle name="Hiperlink" xfId="21903" builtinId="8" hidden="1"/>
    <cellStyle name="Hiperlink" xfId="21905" builtinId="8" hidden="1"/>
    <cellStyle name="Hiperlink" xfId="21907" builtinId="8" hidden="1"/>
    <cellStyle name="Hiperlink" xfId="21909" builtinId="8" hidden="1"/>
    <cellStyle name="Hiperlink" xfId="21911" builtinId="8" hidden="1"/>
    <cellStyle name="Hiperlink" xfId="21913" builtinId="8" hidden="1"/>
    <cellStyle name="Hiperlink" xfId="21915" builtinId="8" hidden="1"/>
    <cellStyle name="Hiperlink" xfId="21917" builtinId="8" hidden="1"/>
    <cellStyle name="Hiperlink" xfId="21919" builtinId="8" hidden="1"/>
    <cellStyle name="Hiperlink" xfId="21921" builtinId="8" hidden="1"/>
    <cellStyle name="Hiperlink" xfId="21923" builtinId="8" hidden="1"/>
    <cellStyle name="Hiperlink" xfId="21925" builtinId="8" hidden="1"/>
    <cellStyle name="Hiperlink" xfId="21927" builtinId="8" hidden="1"/>
    <cellStyle name="Hiperlink" xfId="21929" builtinId="8" hidden="1"/>
    <cellStyle name="Hiperlink" xfId="21931" builtinId="8" hidden="1"/>
    <cellStyle name="Hiperlink" xfId="21933" builtinId="8" hidden="1"/>
    <cellStyle name="Hiperlink" xfId="21935" builtinId="8" hidden="1"/>
    <cellStyle name="Hiperlink" xfId="21937" builtinId="8" hidden="1"/>
    <cellStyle name="Hiperlink" xfId="21939" builtinId="8" hidden="1"/>
    <cellStyle name="Hiperlink" xfId="21941" builtinId="8" hidden="1"/>
    <cellStyle name="Hiperlink" xfId="21943" builtinId="8" hidden="1"/>
    <cellStyle name="Hiperlink" xfId="21945" builtinId="8" hidden="1"/>
    <cellStyle name="Hiperlink" xfId="21947" builtinId="8" hidden="1"/>
    <cellStyle name="Hiperlink" xfId="21949" builtinId="8" hidden="1"/>
    <cellStyle name="Hiperlink" xfId="21951" builtinId="8" hidden="1"/>
    <cellStyle name="Hiperlink" xfId="21953" builtinId="8" hidden="1"/>
    <cellStyle name="Hiperlink" xfId="21955" builtinId="8" hidden="1"/>
    <cellStyle name="Hiperlink" xfId="21957" builtinId="8" hidden="1"/>
    <cellStyle name="Hiperlink" xfId="21959" builtinId="8" hidden="1"/>
    <cellStyle name="Hiperlink" xfId="21961" builtinId="8" hidden="1"/>
    <cellStyle name="Hiperlink" xfId="21963" builtinId="8" hidden="1"/>
    <cellStyle name="Hiperlink" xfId="21965" builtinId="8" hidden="1"/>
    <cellStyle name="Hiperlink" xfId="21967" builtinId="8" hidden="1"/>
    <cellStyle name="Hiperlink" xfId="21969" builtinId="8" hidden="1"/>
    <cellStyle name="Hiperlink" xfId="21971" builtinId="8" hidden="1"/>
    <cellStyle name="Hiperlink" xfId="21973" builtinId="8" hidden="1"/>
    <cellStyle name="Hiperlink" xfId="21975" builtinId="8" hidden="1"/>
    <cellStyle name="Hiperlink" xfId="21782" builtinId="8" hidden="1"/>
    <cellStyle name="Hiperlink" xfId="21979" builtinId="8" hidden="1"/>
    <cellStyle name="Hiperlink" xfId="21981" builtinId="8" hidden="1"/>
    <cellStyle name="Hiperlink" xfId="21983" builtinId="8" hidden="1"/>
    <cellStyle name="Hiperlink" xfId="21985" builtinId="8" hidden="1"/>
    <cellStyle name="Hiperlink" xfId="21987" builtinId="8" hidden="1"/>
    <cellStyle name="Hiperlink" xfId="21989" builtinId="8" hidden="1"/>
    <cellStyle name="Hiperlink" xfId="21991" builtinId="8" hidden="1"/>
    <cellStyle name="Hiperlink" xfId="21993" builtinId="8" hidden="1"/>
    <cellStyle name="Hiperlink" xfId="21995" builtinId="8" hidden="1"/>
    <cellStyle name="Hiperlink" xfId="21997" builtinId="8" hidden="1"/>
    <cellStyle name="Hiperlink" xfId="21999" builtinId="8" hidden="1"/>
    <cellStyle name="Hiperlink" xfId="22001" builtinId="8" hidden="1"/>
    <cellStyle name="Hiperlink" xfId="22003" builtinId="8" hidden="1"/>
    <cellStyle name="Hiperlink" xfId="22005" builtinId="8" hidden="1"/>
    <cellStyle name="Hiperlink" xfId="22007" builtinId="8" hidden="1"/>
    <cellStyle name="Hiperlink" xfId="22009" builtinId="8" hidden="1"/>
    <cellStyle name="Hiperlink" xfId="22011" builtinId="8" hidden="1"/>
    <cellStyle name="Hiperlink" xfId="22013" builtinId="8" hidden="1"/>
    <cellStyle name="Hiperlink" xfId="22015" builtinId="8" hidden="1"/>
    <cellStyle name="Hiperlink" xfId="22017" builtinId="8" hidden="1"/>
    <cellStyle name="Hiperlink" xfId="22019" builtinId="8" hidden="1"/>
    <cellStyle name="Hiperlink" xfId="22021" builtinId="8" hidden="1"/>
    <cellStyle name="Hiperlink" xfId="22023" builtinId="8" hidden="1"/>
    <cellStyle name="Hiperlink" xfId="22025" builtinId="8" hidden="1"/>
    <cellStyle name="Hiperlink" xfId="22027" builtinId="8" hidden="1"/>
    <cellStyle name="Hiperlink" xfId="22029" builtinId="8" hidden="1"/>
    <cellStyle name="Hiperlink" xfId="22031" builtinId="8" hidden="1"/>
    <cellStyle name="Hiperlink" xfId="22033" builtinId="8" hidden="1"/>
    <cellStyle name="Hiperlink" xfId="22035" builtinId="8" hidden="1"/>
    <cellStyle name="Hiperlink" xfId="22037" builtinId="8" hidden="1"/>
    <cellStyle name="Hiperlink" xfId="22039" builtinId="8" hidden="1"/>
    <cellStyle name="Hiperlink" xfId="22041" builtinId="8" hidden="1"/>
    <cellStyle name="Hiperlink" xfId="22043" builtinId="8" hidden="1"/>
    <cellStyle name="Hiperlink" xfId="22045" builtinId="8" hidden="1"/>
    <cellStyle name="Hiperlink" xfId="22047" builtinId="8" hidden="1"/>
    <cellStyle name="Hiperlink" xfId="22049" builtinId="8" hidden="1"/>
    <cellStyle name="Hiperlink" xfId="22051" builtinId="8" hidden="1"/>
    <cellStyle name="Hiperlink" xfId="22053" builtinId="8" hidden="1"/>
    <cellStyle name="Hiperlink" xfId="22055" builtinId="8" hidden="1"/>
    <cellStyle name="Hiperlink" xfId="22057" builtinId="8" hidden="1"/>
    <cellStyle name="Hiperlink" xfId="22059" builtinId="8" hidden="1"/>
    <cellStyle name="Hiperlink" xfId="22061" builtinId="8" hidden="1"/>
    <cellStyle name="Hiperlink" xfId="22063" builtinId="8" hidden="1"/>
    <cellStyle name="Hiperlink" xfId="22065" builtinId="8" hidden="1"/>
    <cellStyle name="Hiperlink" xfId="22067" builtinId="8" hidden="1"/>
    <cellStyle name="Hiperlink" xfId="22069" builtinId="8" hidden="1"/>
    <cellStyle name="Hiperlink" xfId="22071" builtinId="8" hidden="1"/>
    <cellStyle name="Hiperlink" xfId="22073" builtinId="8" hidden="1"/>
    <cellStyle name="Hiperlink" xfId="21880" builtinId="8" hidden="1"/>
    <cellStyle name="Hiperlink" xfId="22077" builtinId="8" hidden="1"/>
    <cellStyle name="Hiperlink" xfId="22079" builtinId="8" hidden="1"/>
    <cellStyle name="Hiperlink" xfId="22081" builtinId="8" hidden="1"/>
    <cellStyle name="Hiperlink" xfId="22083" builtinId="8" hidden="1"/>
    <cellStyle name="Hiperlink" xfId="22085" builtinId="8" hidden="1"/>
    <cellStyle name="Hiperlink" xfId="22087" builtinId="8" hidden="1"/>
    <cellStyle name="Hiperlink" xfId="22089" builtinId="8" hidden="1"/>
    <cellStyle name="Hiperlink" xfId="22091" builtinId="8" hidden="1"/>
    <cellStyle name="Hiperlink" xfId="22093" builtinId="8" hidden="1"/>
    <cellStyle name="Hiperlink" xfId="22095" builtinId="8" hidden="1"/>
    <cellStyle name="Hiperlink" xfId="22097" builtinId="8" hidden="1"/>
    <cellStyle name="Hiperlink" xfId="22099" builtinId="8" hidden="1"/>
    <cellStyle name="Hiperlink" xfId="22101" builtinId="8" hidden="1"/>
    <cellStyle name="Hiperlink" xfId="22103" builtinId="8" hidden="1"/>
    <cellStyle name="Hiperlink" xfId="22105" builtinId="8" hidden="1"/>
    <cellStyle name="Hiperlink" xfId="22107" builtinId="8" hidden="1"/>
    <cellStyle name="Hiperlink" xfId="22109" builtinId="8" hidden="1"/>
    <cellStyle name="Hiperlink" xfId="22111" builtinId="8" hidden="1"/>
    <cellStyle name="Hiperlink" xfId="22113" builtinId="8" hidden="1"/>
    <cellStyle name="Hiperlink" xfId="22115" builtinId="8" hidden="1"/>
    <cellStyle name="Hiperlink" xfId="22117" builtinId="8" hidden="1"/>
    <cellStyle name="Hiperlink" xfId="22119" builtinId="8" hidden="1"/>
    <cellStyle name="Hiperlink" xfId="22121" builtinId="8" hidden="1"/>
    <cellStyle name="Hiperlink" xfId="22123" builtinId="8" hidden="1"/>
    <cellStyle name="Hiperlink" xfId="22125" builtinId="8" hidden="1"/>
    <cellStyle name="Hiperlink" xfId="22127" builtinId="8" hidden="1"/>
    <cellStyle name="Hiperlink" xfId="22129" builtinId="8" hidden="1"/>
    <cellStyle name="Hiperlink" xfId="22131" builtinId="8" hidden="1"/>
    <cellStyle name="Hiperlink" xfId="22133" builtinId="8" hidden="1"/>
    <cellStyle name="Hiperlink" xfId="22135" builtinId="8" hidden="1"/>
    <cellStyle name="Hiperlink" xfId="22137" builtinId="8" hidden="1"/>
    <cellStyle name="Hiperlink" xfId="22139" builtinId="8" hidden="1"/>
    <cellStyle name="Hiperlink" xfId="22141" builtinId="8" hidden="1"/>
    <cellStyle name="Hiperlink" xfId="22143" builtinId="8" hidden="1"/>
    <cellStyle name="Hiperlink" xfId="22145" builtinId="8" hidden="1"/>
    <cellStyle name="Hiperlink" xfId="22147" builtinId="8" hidden="1"/>
    <cellStyle name="Hiperlink" xfId="22149" builtinId="8" hidden="1"/>
    <cellStyle name="Hiperlink" xfId="22151" builtinId="8" hidden="1"/>
    <cellStyle name="Hiperlink" xfId="22153" builtinId="8" hidden="1"/>
    <cellStyle name="Hiperlink" xfId="22155" builtinId="8" hidden="1"/>
    <cellStyle name="Hiperlink" xfId="22157" builtinId="8" hidden="1"/>
    <cellStyle name="Hiperlink" xfId="22159" builtinId="8" hidden="1"/>
    <cellStyle name="Hiperlink" xfId="22161" builtinId="8" hidden="1"/>
    <cellStyle name="Hiperlink" xfId="22163" builtinId="8" hidden="1"/>
    <cellStyle name="Hiperlink" xfId="22165" builtinId="8" hidden="1"/>
    <cellStyle name="Hiperlink" xfId="22167" builtinId="8" hidden="1"/>
    <cellStyle name="Hiperlink" xfId="22169" builtinId="8" hidden="1"/>
    <cellStyle name="Hiperlink" xfId="22171" builtinId="8" hidden="1"/>
    <cellStyle name="Hiperlink" xfId="21978" builtinId="8" hidden="1"/>
    <cellStyle name="Hiperlink" xfId="22175" builtinId="8" hidden="1"/>
    <cellStyle name="Hiperlink" xfId="22177" builtinId="8" hidden="1"/>
    <cellStyle name="Hiperlink" xfId="22179" builtinId="8" hidden="1"/>
    <cellStyle name="Hiperlink" xfId="22181" builtinId="8" hidden="1"/>
    <cellStyle name="Hiperlink" xfId="22183" builtinId="8" hidden="1"/>
    <cellStyle name="Hiperlink" xfId="22185" builtinId="8" hidden="1"/>
    <cellStyle name="Hiperlink" xfId="22187" builtinId="8" hidden="1"/>
    <cellStyle name="Hiperlink" xfId="22189" builtinId="8" hidden="1"/>
    <cellStyle name="Hiperlink" xfId="22191" builtinId="8" hidden="1"/>
    <cellStyle name="Hiperlink" xfId="22193" builtinId="8" hidden="1"/>
    <cellStyle name="Hiperlink" xfId="22195" builtinId="8" hidden="1"/>
    <cellStyle name="Hiperlink" xfId="22197" builtinId="8" hidden="1"/>
    <cellStyle name="Hiperlink" xfId="22199" builtinId="8" hidden="1"/>
    <cellStyle name="Hiperlink" xfId="22201" builtinId="8" hidden="1"/>
    <cellStyle name="Hiperlink" xfId="22203" builtinId="8" hidden="1"/>
    <cellStyle name="Hiperlink" xfId="22205" builtinId="8" hidden="1"/>
    <cellStyle name="Hiperlink" xfId="22207" builtinId="8" hidden="1"/>
    <cellStyle name="Hiperlink" xfId="22209" builtinId="8" hidden="1"/>
    <cellStyle name="Hiperlink" xfId="22211" builtinId="8" hidden="1"/>
    <cellStyle name="Hiperlink" xfId="22213" builtinId="8" hidden="1"/>
    <cellStyle name="Hiperlink" xfId="22215" builtinId="8" hidden="1"/>
    <cellStyle name="Hiperlink" xfId="22217" builtinId="8" hidden="1"/>
    <cellStyle name="Hiperlink" xfId="22219" builtinId="8" hidden="1"/>
    <cellStyle name="Hiperlink" xfId="22221" builtinId="8" hidden="1"/>
    <cellStyle name="Hiperlink" xfId="22223" builtinId="8" hidden="1"/>
    <cellStyle name="Hiperlink" xfId="22225" builtinId="8" hidden="1"/>
    <cellStyle name="Hiperlink" xfId="22227" builtinId="8" hidden="1"/>
    <cellStyle name="Hiperlink" xfId="22229" builtinId="8" hidden="1"/>
    <cellStyle name="Hiperlink" xfId="22231" builtinId="8" hidden="1"/>
    <cellStyle name="Hiperlink" xfId="22233" builtinId="8" hidden="1"/>
    <cellStyle name="Hiperlink" xfId="22235" builtinId="8" hidden="1"/>
    <cellStyle name="Hiperlink" xfId="22237" builtinId="8" hidden="1"/>
    <cellStyle name="Hiperlink" xfId="22239" builtinId="8" hidden="1"/>
    <cellStyle name="Hiperlink" xfId="22241" builtinId="8" hidden="1"/>
    <cellStyle name="Hiperlink" xfId="22243" builtinId="8" hidden="1"/>
    <cellStyle name="Hiperlink" xfId="22245" builtinId="8" hidden="1"/>
    <cellStyle name="Hiperlink" xfId="22247" builtinId="8" hidden="1"/>
    <cellStyle name="Hiperlink" xfId="22249" builtinId="8" hidden="1"/>
    <cellStyle name="Hiperlink" xfId="22251" builtinId="8" hidden="1"/>
    <cellStyle name="Hiperlink" xfId="22253" builtinId="8" hidden="1"/>
    <cellStyle name="Hiperlink" xfId="22255" builtinId="8" hidden="1"/>
    <cellStyle name="Hiperlink" xfId="22257" builtinId="8" hidden="1"/>
    <cellStyle name="Hiperlink" xfId="22259" builtinId="8" hidden="1"/>
    <cellStyle name="Hiperlink" xfId="22261" builtinId="8" hidden="1"/>
    <cellStyle name="Hiperlink" xfId="22263" builtinId="8" hidden="1"/>
    <cellStyle name="Hiperlink" xfId="22265" builtinId="8" hidden="1"/>
    <cellStyle name="Hiperlink" xfId="22267" builtinId="8" hidden="1"/>
    <cellStyle name="Hiperlink" xfId="22269" builtinId="8" hidden="1"/>
    <cellStyle name="Hiperlink" xfId="22076" builtinId="8" hidden="1"/>
    <cellStyle name="Hiperlink" xfId="22273" builtinId="8" hidden="1"/>
    <cellStyle name="Hiperlink" xfId="22275" builtinId="8" hidden="1"/>
    <cellStyle name="Hiperlink" xfId="22277" builtinId="8" hidden="1"/>
    <cellStyle name="Hiperlink" xfId="22279" builtinId="8" hidden="1"/>
    <cellStyle name="Hiperlink" xfId="22281" builtinId="8" hidden="1"/>
    <cellStyle name="Hiperlink" xfId="22283" builtinId="8" hidden="1"/>
    <cellStyle name="Hiperlink" xfId="22285" builtinId="8" hidden="1"/>
    <cellStyle name="Hiperlink" xfId="22287" builtinId="8" hidden="1"/>
    <cellStyle name="Hiperlink" xfId="22289" builtinId="8" hidden="1"/>
    <cellStyle name="Hiperlink" xfId="22291" builtinId="8" hidden="1"/>
    <cellStyle name="Hiperlink" xfId="22293" builtinId="8" hidden="1"/>
    <cellStyle name="Hiperlink" xfId="22295" builtinId="8" hidden="1"/>
    <cellStyle name="Hiperlink" xfId="22297" builtinId="8" hidden="1"/>
    <cellStyle name="Hiperlink" xfId="22299" builtinId="8" hidden="1"/>
    <cellStyle name="Hiperlink" xfId="22301" builtinId="8" hidden="1"/>
    <cellStyle name="Hiperlink" xfId="22303" builtinId="8" hidden="1"/>
    <cellStyle name="Hiperlink" xfId="22305" builtinId="8" hidden="1"/>
    <cellStyle name="Hiperlink" xfId="22307" builtinId="8" hidden="1"/>
    <cellStyle name="Hiperlink" xfId="22309" builtinId="8" hidden="1"/>
    <cellStyle name="Hiperlink" xfId="22311" builtinId="8" hidden="1"/>
    <cellStyle name="Hiperlink" xfId="22313" builtinId="8" hidden="1"/>
    <cellStyle name="Hiperlink" xfId="22315" builtinId="8" hidden="1"/>
    <cellStyle name="Hiperlink" xfId="22317" builtinId="8" hidden="1"/>
    <cellStyle name="Hiperlink" xfId="22319" builtinId="8" hidden="1"/>
    <cellStyle name="Hiperlink" xfId="22321" builtinId="8" hidden="1"/>
    <cellStyle name="Hiperlink" xfId="22323" builtinId="8" hidden="1"/>
    <cellStyle name="Hiperlink" xfId="22325" builtinId="8" hidden="1"/>
    <cellStyle name="Hiperlink" xfId="22327" builtinId="8" hidden="1"/>
    <cellStyle name="Hiperlink" xfId="22329" builtinId="8" hidden="1"/>
    <cellStyle name="Hiperlink" xfId="22331" builtinId="8" hidden="1"/>
    <cellStyle name="Hiperlink" xfId="22333" builtinId="8" hidden="1"/>
    <cellStyle name="Hiperlink" xfId="22335" builtinId="8" hidden="1"/>
    <cellStyle name="Hiperlink" xfId="22337" builtinId="8" hidden="1"/>
    <cellStyle name="Hiperlink" xfId="22339" builtinId="8" hidden="1"/>
    <cellStyle name="Hiperlink" xfId="22341" builtinId="8" hidden="1"/>
    <cellStyle name="Hiperlink" xfId="22343" builtinId="8" hidden="1"/>
    <cellStyle name="Hiperlink" xfId="22345" builtinId="8" hidden="1"/>
    <cellStyle name="Hiperlink" xfId="22347" builtinId="8" hidden="1"/>
    <cellStyle name="Hiperlink" xfId="22349" builtinId="8" hidden="1"/>
    <cellStyle name="Hiperlink" xfId="22351" builtinId="8" hidden="1"/>
    <cellStyle name="Hiperlink" xfId="22353" builtinId="8" hidden="1"/>
    <cellStyle name="Hiperlink" xfId="22355" builtinId="8" hidden="1"/>
    <cellStyle name="Hiperlink" xfId="22357" builtinId="8" hidden="1"/>
    <cellStyle name="Hiperlink" xfId="22359" builtinId="8" hidden="1"/>
    <cellStyle name="Hiperlink" xfId="22361" builtinId="8" hidden="1"/>
    <cellStyle name="Hiperlink" xfId="22363" builtinId="8" hidden="1"/>
    <cellStyle name="Hiperlink" xfId="22365" builtinId="8" hidden="1"/>
    <cellStyle name="Hiperlink" xfId="22367" builtinId="8" hidden="1"/>
    <cellStyle name="Hiperlink" xfId="22174" builtinId="8" hidden="1"/>
    <cellStyle name="Hiperlink" xfId="22371" builtinId="8" hidden="1"/>
    <cellStyle name="Hiperlink" xfId="22373" builtinId="8" hidden="1"/>
    <cellStyle name="Hiperlink" xfId="22375" builtinId="8" hidden="1"/>
    <cellStyle name="Hiperlink" xfId="22377" builtinId="8" hidden="1"/>
    <cellStyle name="Hiperlink" xfId="22379" builtinId="8" hidden="1"/>
    <cellStyle name="Hiperlink" xfId="22381" builtinId="8" hidden="1"/>
    <cellStyle name="Hiperlink" xfId="22383" builtinId="8" hidden="1"/>
    <cellStyle name="Hiperlink" xfId="22385" builtinId="8" hidden="1"/>
    <cellStyle name="Hiperlink" xfId="22387" builtinId="8" hidden="1"/>
    <cellStyle name="Hiperlink" xfId="22389" builtinId="8" hidden="1"/>
    <cellStyle name="Hiperlink" xfId="22391" builtinId="8" hidden="1"/>
    <cellStyle name="Hiperlink" xfId="22393" builtinId="8" hidden="1"/>
    <cellStyle name="Hiperlink" xfId="22395" builtinId="8" hidden="1"/>
    <cellStyle name="Hiperlink" xfId="22397" builtinId="8" hidden="1"/>
    <cellStyle name="Hiperlink" xfId="22399" builtinId="8" hidden="1"/>
    <cellStyle name="Hiperlink" xfId="22401" builtinId="8" hidden="1"/>
    <cellStyle name="Hiperlink" xfId="22403" builtinId="8" hidden="1"/>
    <cellStyle name="Hiperlink" xfId="22405" builtinId="8" hidden="1"/>
    <cellStyle name="Hiperlink" xfId="22407" builtinId="8" hidden="1"/>
    <cellStyle name="Hiperlink" xfId="22409" builtinId="8" hidden="1"/>
    <cellStyle name="Hiperlink" xfId="22411" builtinId="8" hidden="1"/>
    <cellStyle name="Hiperlink" xfId="22413" builtinId="8" hidden="1"/>
    <cellStyle name="Hiperlink" xfId="22415" builtinId="8" hidden="1"/>
    <cellStyle name="Hiperlink" xfId="22417" builtinId="8" hidden="1"/>
    <cellStyle name="Hiperlink" xfId="22419" builtinId="8" hidden="1"/>
    <cellStyle name="Hiperlink" xfId="22421" builtinId="8" hidden="1"/>
    <cellStyle name="Hiperlink" xfId="22423" builtinId="8" hidden="1"/>
    <cellStyle name="Hiperlink" xfId="22425" builtinId="8" hidden="1"/>
    <cellStyle name="Hiperlink" xfId="22427" builtinId="8" hidden="1"/>
    <cellStyle name="Hiperlink" xfId="22429" builtinId="8" hidden="1"/>
    <cellStyle name="Hiperlink" xfId="22431" builtinId="8" hidden="1"/>
    <cellStyle name="Hiperlink" xfId="22433" builtinId="8" hidden="1"/>
    <cellStyle name="Hiperlink" xfId="22435" builtinId="8" hidden="1"/>
    <cellStyle name="Hiperlink" xfId="22437" builtinId="8" hidden="1"/>
    <cellStyle name="Hiperlink" xfId="22439" builtinId="8" hidden="1"/>
    <cellStyle name="Hiperlink" xfId="22441" builtinId="8" hidden="1"/>
    <cellStyle name="Hiperlink" xfId="22443" builtinId="8" hidden="1"/>
    <cellStyle name="Hiperlink" xfId="22445" builtinId="8" hidden="1"/>
    <cellStyle name="Hiperlink" xfId="22447" builtinId="8" hidden="1"/>
    <cellStyle name="Hiperlink" xfId="22449" builtinId="8" hidden="1"/>
    <cellStyle name="Hiperlink" xfId="22451" builtinId="8" hidden="1"/>
    <cellStyle name="Hiperlink" xfId="22453" builtinId="8" hidden="1"/>
    <cellStyle name="Hiperlink" xfId="22455" builtinId="8" hidden="1"/>
    <cellStyle name="Hiperlink" xfId="22457" builtinId="8" hidden="1"/>
    <cellStyle name="Hiperlink" xfId="22459" builtinId="8" hidden="1"/>
    <cellStyle name="Hiperlink" xfId="22461" builtinId="8" hidden="1"/>
    <cellStyle name="Hiperlink" xfId="22463" builtinId="8" hidden="1"/>
    <cellStyle name="Hiperlink" xfId="22465" builtinId="8" hidden="1"/>
    <cellStyle name="Hiperlink" xfId="22272" builtinId="8" hidden="1"/>
    <cellStyle name="Hiperlink" xfId="22469" builtinId="8" hidden="1"/>
    <cellStyle name="Hiperlink" xfId="22471" builtinId="8" hidden="1"/>
    <cellStyle name="Hiperlink" xfId="22473" builtinId="8" hidden="1"/>
    <cellStyle name="Hiperlink" xfId="22475" builtinId="8" hidden="1"/>
    <cellStyle name="Hiperlink" xfId="22477" builtinId="8" hidden="1"/>
    <cellStyle name="Hiperlink" xfId="22479" builtinId="8" hidden="1"/>
    <cellStyle name="Hiperlink" xfId="22481" builtinId="8" hidden="1"/>
    <cellStyle name="Hiperlink" xfId="22483" builtinId="8" hidden="1"/>
    <cellStyle name="Hiperlink" xfId="22485" builtinId="8" hidden="1"/>
    <cellStyle name="Hiperlink" xfId="22487" builtinId="8" hidden="1"/>
    <cellStyle name="Hiperlink" xfId="22489" builtinId="8" hidden="1"/>
    <cellStyle name="Hiperlink" xfId="22491" builtinId="8" hidden="1"/>
    <cellStyle name="Hiperlink" xfId="22493" builtinId="8" hidden="1"/>
    <cellStyle name="Hiperlink" xfId="22495" builtinId="8" hidden="1"/>
    <cellStyle name="Hiperlink" xfId="22497" builtinId="8" hidden="1"/>
    <cellStyle name="Hiperlink" xfId="22499" builtinId="8" hidden="1"/>
    <cellStyle name="Hiperlink" xfId="22501" builtinId="8" hidden="1"/>
    <cellStyle name="Hiperlink" xfId="22503" builtinId="8" hidden="1"/>
    <cellStyle name="Hiperlink" xfId="22505" builtinId="8" hidden="1"/>
    <cellStyle name="Hiperlink" xfId="22507" builtinId="8" hidden="1"/>
    <cellStyle name="Hiperlink" xfId="22509" builtinId="8" hidden="1"/>
    <cellStyle name="Hiperlink" xfId="22511" builtinId="8" hidden="1"/>
    <cellStyle name="Hiperlink" xfId="22513" builtinId="8" hidden="1"/>
    <cellStyle name="Hiperlink" xfId="22515" builtinId="8" hidden="1"/>
    <cellStyle name="Hiperlink" xfId="22517" builtinId="8" hidden="1"/>
    <cellStyle name="Hiperlink" xfId="22519" builtinId="8" hidden="1"/>
    <cellStyle name="Hiperlink" xfId="22521" builtinId="8" hidden="1"/>
    <cellStyle name="Hiperlink" xfId="22523" builtinId="8" hidden="1"/>
    <cellStyle name="Hiperlink" xfId="22525" builtinId="8" hidden="1"/>
    <cellStyle name="Hiperlink" xfId="22527" builtinId="8" hidden="1"/>
    <cellStyle name="Hiperlink" xfId="22529" builtinId="8" hidden="1"/>
    <cellStyle name="Hiperlink" xfId="22531" builtinId="8" hidden="1"/>
    <cellStyle name="Hiperlink" xfId="22533" builtinId="8" hidden="1"/>
    <cellStyle name="Hiperlink" xfId="22535" builtinId="8" hidden="1"/>
    <cellStyle name="Hiperlink" xfId="22537" builtinId="8" hidden="1"/>
    <cellStyle name="Hiperlink" xfId="22539" builtinId="8" hidden="1"/>
    <cellStyle name="Hiperlink" xfId="22541" builtinId="8" hidden="1"/>
    <cellStyle name="Hiperlink" xfId="22543" builtinId="8" hidden="1"/>
    <cellStyle name="Hiperlink" xfId="22545" builtinId="8" hidden="1"/>
    <cellStyle name="Hiperlink" xfId="22547" builtinId="8" hidden="1"/>
    <cellStyle name="Hiperlink" xfId="22549" builtinId="8" hidden="1"/>
    <cellStyle name="Hiperlink" xfId="22551" builtinId="8" hidden="1"/>
    <cellStyle name="Hiperlink" xfId="22553" builtinId="8" hidden="1"/>
    <cellStyle name="Hiperlink" xfId="22555" builtinId="8" hidden="1"/>
    <cellStyle name="Hiperlink" xfId="22557" builtinId="8" hidden="1"/>
    <cellStyle name="Hiperlink" xfId="22559" builtinId="8" hidden="1"/>
    <cellStyle name="Hiperlink" xfId="22561" builtinId="8" hidden="1"/>
    <cellStyle name="Hiperlink" xfId="22563" builtinId="8" hidden="1"/>
    <cellStyle name="Hiperlink" xfId="22370" builtinId="8" hidden="1"/>
    <cellStyle name="Hiperlink" xfId="22567" builtinId="8" hidden="1"/>
    <cellStyle name="Hiperlink" xfId="22569" builtinId="8" hidden="1"/>
    <cellStyle name="Hiperlink" xfId="22571" builtinId="8" hidden="1"/>
    <cellStyle name="Hiperlink" xfId="22573" builtinId="8" hidden="1"/>
    <cellStyle name="Hiperlink" xfId="22575" builtinId="8" hidden="1"/>
    <cellStyle name="Hiperlink" xfId="22577" builtinId="8" hidden="1"/>
    <cellStyle name="Hiperlink" xfId="22579" builtinId="8" hidden="1"/>
    <cellStyle name="Hiperlink" xfId="22581" builtinId="8" hidden="1"/>
    <cellStyle name="Hiperlink" xfId="22583" builtinId="8" hidden="1"/>
    <cellStyle name="Hiperlink" xfId="22585" builtinId="8" hidden="1"/>
    <cellStyle name="Hiperlink" xfId="22587" builtinId="8" hidden="1"/>
    <cellStyle name="Hiperlink" xfId="22589" builtinId="8" hidden="1"/>
    <cellStyle name="Hiperlink" xfId="22591" builtinId="8" hidden="1"/>
    <cellStyle name="Hiperlink" xfId="22593" builtinId="8" hidden="1"/>
    <cellStyle name="Hiperlink" xfId="22595" builtinId="8" hidden="1"/>
    <cellStyle name="Hiperlink" xfId="22597" builtinId="8" hidden="1"/>
    <cellStyle name="Hiperlink" xfId="22599" builtinId="8" hidden="1"/>
    <cellStyle name="Hiperlink" xfId="22601" builtinId="8" hidden="1"/>
    <cellStyle name="Hiperlink" xfId="22603" builtinId="8" hidden="1"/>
    <cellStyle name="Hiperlink" xfId="22605" builtinId="8" hidden="1"/>
    <cellStyle name="Hiperlink" xfId="22607" builtinId="8" hidden="1"/>
    <cellStyle name="Hiperlink" xfId="22609" builtinId="8" hidden="1"/>
    <cellStyle name="Hiperlink" xfId="22611" builtinId="8" hidden="1"/>
    <cellStyle name="Hiperlink" xfId="22613" builtinId="8" hidden="1"/>
    <cellStyle name="Hiperlink" xfId="22615" builtinId="8" hidden="1"/>
    <cellStyle name="Hiperlink" xfId="22617" builtinId="8" hidden="1"/>
    <cellStyle name="Hiperlink" xfId="22619" builtinId="8" hidden="1"/>
    <cellStyle name="Hiperlink" xfId="22621" builtinId="8" hidden="1"/>
    <cellStyle name="Hiperlink" xfId="22623" builtinId="8" hidden="1"/>
    <cellStyle name="Hiperlink" xfId="22625" builtinId="8" hidden="1"/>
    <cellStyle name="Hiperlink" xfId="22627" builtinId="8" hidden="1"/>
    <cellStyle name="Hiperlink" xfId="22629" builtinId="8" hidden="1"/>
    <cellStyle name="Hiperlink" xfId="22631" builtinId="8" hidden="1"/>
    <cellStyle name="Hiperlink" xfId="22633" builtinId="8" hidden="1"/>
    <cellStyle name="Hiperlink" xfId="22635" builtinId="8" hidden="1"/>
    <cellStyle name="Hiperlink" xfId="22637" builtinId="8" hidden="1"/>
    <cellStyle name="Hiperlink" xfId="22639" builtinId="8" hidden="1"/>
    <cellStyle name="Hiperlink" xfId="22641" builtinId="8" hidden="1"/>
    <cellStyle name="Hiperlink" xfId="22643" builtinId="8" hidden="1"/>
    <cellStyle name="Hiperlink" xfId="22645" builtinId="8" hidden="1"/>
    <cellStyle name="Hiperlink" xfId="22647" builtinId="8" hidden="1"/>
    <cellStyle name="Hiperlink" xfId="22649" builtinId="8" hidden="1"/>
    <cellStyle name="Hiperlink" xfId="22651" builtinId="8" hidden="1"/>
    <cellStyle name="Hiperlink" xfId="22653" builtinId="8" hidden="1"/>
    <cellStyle name="Hiperlink" xfId="22655" builtinId="8" hidden="1"/>
    <cellStyle name="Hiperlink" xfId="22657" builtinId="8" hidden="1"/>
    <cellStyle name="Hiperlink" xfId="22659" builtinId="8" hidden="1"/>
    <cellStyle name="Hiperlink" xfId="22661" builtinId="8" hidden="1"/>
    <cellStyle name="Hiperlink" xfId="22468" builtinId="8" hidden="1"/>
    <cellStyle name="Hiperlink" xfId="22665" builtinId="8" hidden="1"/>
    <cellStyle name="Hiperlink" xfId="22667" builtinId="8" hidden="1"/>
    <cellStyle name="Hiperlink" xfId="22669" builtinId="8" hidden="1"/>
    <cellStyle name="Hiperlink" xfId="22671" builtinId="8" hidden="1"/>
    <cellStyle name="Hiperlink" xfId="22673" builtinId="8" hidden="1"/>
    <cellStyle name="Hiperlink" xfId="22675" builtinId="8" hidden="1"/>
    <cellStyle name="Hiperlink" xfId="22677" builtinId="8" hidden="1"/>
    <cellStyle name="Hiperlink" xfId="22679" builtinId="8" hidden="1"/>
    <cellStyle name="Hiperlink" xfId="22681" builtinId="8" hidden="1"/>
    <cellStyle name="Hiperlink" xfId="22683" builtinId="8" hidden="1"/>
    <cellStyle name="Hiperlink" xfId="22685" builtinId="8" hidden="1"/>
    <cellStyle name="Hiperlink" xfId="22687" builtinId="8" hidden="1"/>
    <cellStyle name="Hiperlink" xfId="22689" builtinId="8" hidden="1"/>
    <cellStyle name="Hiperlink" xfId="22691" builtinId="8" hidden="1"/>
    <cellStyle name="Hiperlink" xfId="22693" builtinId="8" hidden="1"/>
    <cellStyle name="Hiperlink" xfId="22695" builtinId="8" hidden="1"/>
    <cellStyle name="Hiperlink" xfId="22697" builtinId="8" hidden="1"/>
    <cellStyle name="Hiperlink" xfId="22699" builtinId="8" hidden="1"/>
    <cellStyle name="Hiperlink" xfId="22701" builtinId="8" hidden="1"/>
    <cellStyle name="Hiperlink" xfId="22703" builtinId="8" hidden="1"/>
    <cellStyle name="Hiperlink" xfId="22705" builtinId="8" hidden="1"/>
    <cellStyle name="Hiperlink" xfId="22707" builtinId="8" hidden="1"/>
    <cellStyle name="Hiperlink" xfId="22709" builtinId="8" hidden="1"/>
    <cellStyle name="Hiperlink" xfId="22711" builtinId="8" hidden="1"/>
    <cellStyle name="Hiperlink" xfId="22713" builtinId="8" hidden="1"/>
    <cellStyle name="Hiperlink" xfId="22715" builtinId="8" hidden="1"/>
    <cellStyle name="Hiperlink" xfId="22717" builtinId="8" hidden="1"/>
    <cellStyle name="Hiperlink" xfId="22719" builtinId="8" hidden="1"/>
    <cellStyle name="Hiperlink" xfId="22721" builtinId="8" hidden="1"/>
    <cellStyle name="Hiperlink" xfId="22723" builtinId="8" hidden="1"/>
    <cellStyle name="Hiperlink" xfId="22725" builtinId="8" hidden="1"/>
    <cellStyle name="Hiperlink" xfId="22727" builtinId="8" hidden="1"/>
    <cellStyle name="Hiperlink" xfId="22729" builtinId="8" hidden="1"/>
    <cellStyle name="Hiperlink" xfId="22731" builtinId="8" hidden="1"/>
    <cellStyle name="Hiperlink" xfId="22733" builtinId="8" hidden="1"/>
    <cellStyle name="Hiperlink" xfId="22735" builtinId="8" hidden="1"/>
    <cellStyle name="Hiperlink" xfId="22737" builtinId="8" hidden="1"/>
    <cellStyle name="Hiperlink" xfId="22739" builtinId="8" hidden="1"/>
    <cellStyle name="Hiperlink" xfId="22741" builtinId="8" hidden="1"/>
    <cellStyle name="Hiperlink" xfId="22743" builtinId="8" hidden="1"/>
    <cellStyle name="Hiperlink" xfId="22745" builtinId="8" hidden="1"/>
    <cellStyle name="Hiperlink" xfId="22747" builtinId="8" hidden="1"/>
    <cellStyle name="Hiperlink" xfId="22749" builtinId="8" hidden="1"/>
    <cellStyle name="Hiperlink" xfId="22751" builtinId="8" hidden="1"/>
    <cellStyle name="Hiperlink" xfId="22753" builtinId="8" hidden="1"/>
    <cellStyle name="Hiperlink" xfId="22755" builtinId="8" hidden="1"/>
    <cellStyle name="Hiperlink" xfId="22757" builtinId="8" hidden="1"/>
    <cellStyle name="Hiperlink" xfId="22759" builtinId="8" hidden="1"/>
    <cellStyle name="Hiperlink" xfId="22566" builtinId="8" hidden="1"/>
    <cellStyle name="Hiperlink" xfId="22763" builtinId="8" hidden="1"/>
    <cellStyle name="Hiperlink" xfId="22765" builtinId="8" hidden="1"/>
    <cellStyle name="Hiperlink" xfId="22767" builtinId="8" hidden="1"/>
    <cellStyle name="Hiperlink" xfId="22769" builtinId="8" hidden="1"/>
    <cellStyle name="Hiperlink" xfId="22771" builtinId="8" hidden="1"/>
    <cellStyle name="Hiperlink" xfId="22773" builtinId="8" hidden="1"/>
    <cellStyle name="Hiperlink" xfId="22775" builtinId="8" hidden="1"/>
    <cellStyle name="Hiperlink" xfId="22777" builtinId="8" hidden="1"/>
    <cellStyle name="Hiperlink" xfId="22779" builtinId="8" hidden="1"/>
    <cellStyle name="Hiperlink" xfId="22781" builtinId="8" hidden="1"/>
    <cellStyle name="Hiperlink" xfId="22783" builtinId="8" hidden="1"/>
    <cellStyle name="Hiperlink" xfId="22785" builtinId="8" hidden="1"/>
    <cellStyle name="Hiperlink" xfId="22787" builtinId="8" hidden="1"/>
    <cellStyle name="Hiperlink" xfId="22789" builtinId="8" hidden="1"/>
    <cellStyle name="Hiperlink" xfId="22791" builtinId="8" hidden="1"/>
    <cellStyle name="Hiperlink" xfId="22793" builtinId="8" hidden="1"/>
    <cellStyle name="Hiperlink" xfId="22795" builtinId="8" hidden="1"/>
    <cellStyle name="Hiperlink" xfId="22797" builtinId="8" hidden="1"/>
    <cellStyle name="Hiperlink" xfId="22799" builtinId="8" hidden="1"/>
    <cellStyle name="Hiperlink" xfId="22801" builtinId="8" hidden="1"/>
    <cellStyle name="Hiperlink" xfId="22803" builtinId="8" hidden="1"/>
    <cellStyle name="Hiperlink" xfId="22805" builtinId="8" hidden="1"/>
    <cellStyle name="Hiperlink" xfId="22807" builtinId="8" hidden="1"/>
    <cellStyle name="Hiperlink" xfId="22809" builtinId="8" hidden="1"/>
    <cellStyle name="Hiperlink" xfId="22811" builtinId="8" hidden="1"/>
    <cellStyle name="Hiperlink" xfId="22813" builtinId="8" hidden="1"/>
    <cellStyle name="Hiperlink" xfId="22815" builtinId="8" hidden="1"/>
    <cellStyle name="Hiperlink" xfId="22817" builtinId="8" hidden="1"/>
    <cellStyle name="Hiperlink" xfId="22819" builtinId="8" hidden="1"/>
    <cellStyle name="Hiperlink" xfId="22821" builtinId="8" hidden="1"/>
    <cellStyle name="Hiperlink" xfId="22823" builtinId="8" hidden="1"/>
    <cellStyle name="Hiperlink" xfId="22825" builtinId="8" hidden="1"/>
    <cellStyle name="Hiperlink" xfId="22827" builtinId="8" hidden="1"/>
    <cellStyle name="Hiperlink" xfId="22829" builtinId="8" hidden="1"/>
    <cellStyle name="Hiperlink" xfId="22831" builtinId="8" hidden="1"/>
    <cellStyle name="Hiperlink" xfId="22833" builtinId="8" hidden="1"/>
    <cellStyle name="Hiperlink" xfId="22835" builtinId="8" hidden="1"/>
    <cellStyle name="Hiperlink" xfId="22837" builtinId="8" hidden="1"/>
    <cellStyle name="Hiperlink" xfId="22839" builtinId="8" hidden="1"/>
    <cellStyle name="Hiperlink" xfId="22841" builtinId="8" hidden="1"/>
    <cellStyle name="Hiperlink" xfId="22843" builtinId="8" hidden="1"/>
    <cellStyle name="Hiperlink" xfId="22845" builtinId="8" hidden="1"/>
    <cellStyle name="Hiperlink" xfId="22847" builtinId="8" hidden="1"/>
    <cellStyle name="Hiperlink" xfId="22849" builtinId="8" hidden="1"/>
    <cellStyle name="Hiperlink" xfId="22851" builtinId="8" hidden="1"/>
    <cellStyle name="Hiperlink" xfId="22853" builtinId="8" hidden="1"/>
    <cellStyle name="Hiperlink" xfId="22855" builtinId="8" hidden="1"/>
    <cellStyle name="Hiperlink" xfId="22857" builtinId="8" hidden="1"/>
    <cellStyle name="Hiperlink" xfId="22664" builtinId="8" hidden="1"/>
    <cellStyle name="Hiperlink" xfId="22861" builtinId="8" hidden="1"/>
    <cellStyle name="Hiperlink" xfId="22863" builtinId="8" hidden="1"/>
    <cellStyle name="Hiperlink" xfId="22865" builtinId="8" hidden="1"/>
    <cellStyle name="Hiperlink" xfId="22867" builtinId="8" hidden="1"/>
    <cellStyle name="Hiperlink" xfId="22869" builtinId="8" hidden="1"/>
    <cellStyle name="Hiperlink" xfId="22871" builtinId="8" hidden="1"/>
    <cellStyle name="Hiperlink" xfId="22873" builtinId="8" hidden="1"/>
    <cellStyle name="Hiperlink" xfId="22875" builtinId="8" hidden="1"/>
    <cellStyle name="Hiperlink" xfId="22877" builtinId="8" hidden="1"/>
    <cellStyle name="Hiperlink" xfId="22879" builtinId="8" hidden="1"/>
    <cellStyle name="Hiperlink" xfId="22881" builtinId="8" hidden="1"/>
    <cellStyle name="Hiperlink" xfId="22883" builtinId="8" hidden="1"/>
    <cellStyle name="Hiperlink" xfId="22885" builtinId="8" hidden="1"/>
    <cellStyle name="Hiperlink" xfId="22887" builtinId="8" hidden="1"/>
    <cellStyle name="Hiperlink" xfId="22889" builtinId="8" hidden="1"/>
    <cellStyle name="Hiperlink" xfId="22891" builtinId="8" hidden="1"/>
    <cellStyle name="Hiperlink" xfId="22893" builtinId="8" hidden="1"/>
    <cellStyle name="Hiperlink" xfId="22895" builtinId="8" hidden="1"/>
    <cellStyle name="Hiperlink" xfId="22897" builtinId="8" hidden="1"/>
    <cellStyle name="Hiperlink" xfId="22899" builtinId="8" hidden="1"/>
    <cellStyle name="Hiperlink" xfId="22901" builtinId="8" hidden="1"/>
    <cellStyle name="Hiperlink" xfId="22903" builtinId="8" hidden="1"/>
    <cellStyle name="Hiperlink" xfId="22905" builtinId="8" hidden="1"/>
    <cellStyle name="Hiperlink" xfId="22907" builtinId="8" hidden="1"/>
    <cellStyle name="Hiperlink" xfId="22909" builtinId="8" hidden="1"/>
    <cellStyle name="Hiperlink" xfId="22911" builtinId="8" hidden="1"/>
    <cellStyle name="Hiperlink" xfId="22913" builtinId="8" hidden="1"/>
    <cellStyle name="Hiperlink" xfId="22915" builtinId="8" hidden="1"/>
    <cellStyle name="Hiperlink" xfId="22917" builtinId="8" hidden="1"/>
    <cellStyle name="Hiperlink" xfId="22919" builtinId="8" hidden="1"/>
    <cellStyle name="Hiperlink" xfId="22921" builtinId="8" hidden="1"/>
    <cellStyle name="Hiperlink" xfId="22923" builtinId="8" hidden="1"/>
    <cellStyle name="Hiperlink" xfId="22925" builtinId="8" hidden="1"/>
    <cellStyle name="Hiperlink" xfId="22927" builtinId="8" hidden="1"/>
    <cellStyle name="Hiperlink" xfId="22929" builtinId="8" hidden="1"/>
    <cellStyle name="Hiperlink" xfId="22931" builtinId="8" hidden="1"/>
    <cellStyle name="Hiperlink" xfId="22933" builtinId="8" hidden="1"/>
    <cellStyle name="Hiperlink" xfId="22935" builtinId="8" hidden="1"/>
    <cellStyle name="Hiperlink" xfId="22937" builtinId="8" hidden="1"/>
    <cellStyle name="Hiperlink" xfId="22939" builtinId="8" hidden="1"/>
    <cellStyle name="Hiperlink" xfId="22941" builtinId="8" hidden="1"/>
    <cellStyle name="Hiperlink" xfId="22943" builtinId="8" hidden="1"/>
    <cellStyle name="Hiperlink" xfId="22945" builtinId="8" hidden="1"/>
    <cellStyle name="Hiperlink" xfId="22947" builtinId="8" hidden="1"/>
    <cellStyle name="Hiperlink" xfId="22949" builtinId="8" hidden="1"/>
    <cellStyle name="Hiperlink" xfId="22951" builtinId="8" hidden="1"/>
    <cellStyle name="Hiperlink" xfId="22953" builtinId="8" hidden="1"/>
    <cellStyle name="Hiperlink" xfId="22955" builtinId="8" hidden="1"/>
    <cellStyle name="Hiperlink" xfId="22762" builtinId="8" hidden="1"/>
    <cellStyle name="Hiperlink" xfId="22959" builtinId="8" hidden="1"/>
    <cellStyle name="Hiperlink" xfId="22961" builtinId="8" hidden="1"/>
    <cellStyle name="Hiperlink" xfId="22963" builtinId="8" hidden="1"/>
    <cellStyle name="Hiperlink" xfId="22965" builtinId="8" hidden="1"/>
    <cellStyle name="Hiperlink" xfId="22967" builtinId="8" hidden="1"/>
    <cellStyle name="Hiperlink" xfId="22969" builtinId="8" hidden="1"/>
    <cellStyle name="Hiperlink" xfId="22971" builtinId="8" hidden="1"/>
    <cellStyle name="Hiperlink" xfId="22973" builtinId="8" hidden="1"/>
    <cellStyle name="Hiperlink" xfId="22975" builtinId="8" hidden="1"/>
    <cellStyle name="Hiperlink" xfId="22977" builtinId="8" hidden="1"/>
    <cellStyle name="Hiperlink" xfId="22979" builtinId="8" hidden="1"/>
    <cellStyle name="Hiperlink" xfId="22981" builtinId="8" hidden="1"/>
    <cellStyle name="Hiperlink" xfId="22983" builtinId="8" hidden="1"/>
    <cellStyle name="Hiperlink" xfId="22985" builtinId="8" hidden="1"/>
    <cellStyle name="Hiperlink" xfId="22987" builtinId="8" hidden="1"/>
    <cellStyle name="Hiperlink" xfId="22989" builtinId="8" hidden="1"/>
    <cellStyle name="Hiperlink" xfId="22991" builtinId="8" hidden="1"/>
    <cellStyle name="Hiperlink" xfId="22993" builtinId="8" hidden="1"/>
    <cellStyle name="Hiperlink" xfId="22995" builtinId="8" hidden="1"/>
    <cellStyle name="Hiperlink" xfId="22997" builtinId="8" hidden="1"/>
    <cellStyle name="Hiperlink" xfId="22999" builtinId="8" hidden="1"/>
    <cellStyle name="Hiperlink" xfId="23001" builtinId="8" hidden="1"/>
    <cellStyle name="Hiperlink" xfId="23003" builtinId="8" hidden="1"/>
    <cellStyle name="Hiperlink" xfId="23005" builtinId="8" hidden="1"/>
    <cellStyle name="Hiperlink" xfId="23007" builtinId="8" hidden="1"/>
    <cellStyle name="Hiperlink" xfId="23009" builtinId="8" hidden="1"/>
    <cellStyle name="Hiperlink" xfId="23011" builtinId="8" hidden="1"/>
    <cellStyle name="Hiperlink" xfId="23013" builtinId="8" hidden="1"/>
    <cellStyle name="Hiperlink" xfId="23015" builtinId="8" hidden="1"/>
    <cellStyle name="Hiperlink" xfId="23017" builtinId="8" hidden="1"/>
    <cellStyle name="Hiperlink" xfId="23019" builtinId="8" hidden="1"/>
    <cellStyle name="Hiperlink" xfId="23021" builtinId="8" hidden="1"/>
    <cellStyle name="Hiperlink" xfId="23023" builtinId="8" hidden="1"/>
    <cellStyle name="Hiperlink" xfId="23025" builtinId="8" hidden="1"/>
    <cellStyle name="Hiperlink" xfId="23027" builtinId="8" hidden="1"/>
    <cellStyle name="Hiperlink" xfId="23029" builtinId="8" hidden="1"/>
    <cellStyle name="Hiperlink" xfId="23031" builtinId="8" hidden="1"/>
    <cellStyle name="Hiperlink" xfId="23033" builtinId="8" hidden="1"/>
    <cellStyle name="Hiperlink" xfId="23035" builtinId="8" hidden="1"/>
    <cellStyle name="Hiperlink" xfId="23037" builtinId="8" hidden="1"/>
    <cellStyle name="Hiperlink" xfId="23039" builtinId="8" hidden="1"/>
    <cellStyle name="Hiperlink" xfId="23041" builtinId="8" hidden="1"/>
    <cellStyle name="Hiperlink" xfId="23043" builtinId="8" hidden="1"/>
    <cellStyle name="Hiperlink" xfId="23045" builtinId="8" hidden="1"/>
    <cellStyle name="Hiperlink" xfId="23047" builtinId="8" hidden="1"/>
    <cellStyle name="Hiperlink" xfId="23049" builtinId="8" hidden="1"/>
    <cellStyle name="Hiperlink" xfId="23051" builtinId="8" hidden="1"/>
    <cellStyle name="Hiperlink" xfId="23053" builtinId="8" hidden="1"/>
    <cellStyle name="Hiperlink" xfId="22860" builtinId="8" hidden="1"/>
    <cellStyle name="Hiperlink" xfId="23057" builtinId="8" hidden="1"/>
    <cellStyle name="Hiperlink" xfId="23059" builtinId="8" hidden="1"/>
    <cellStyle name="Hiperlink" xfId="23061" builtinId="8" hidden="1"/>
    <cellStyle name="Hiperlink" xfId="23063" builtinId="8" hidden="1"/>
    <cellStyle name="Hiperlink" xfId="23065" builtinId="8" hidden="1"/>
    <cellStyle name="Hiperlink" xfId="23067" builtinId="8" hidden="1"/>
    <cellStyle name="Hiperlink" xfId="23069" builtinId="8" hidden="1"/>
    <cellStyle name="Hiperlink" xfId="23071" builtinId="8" hidden="1"/>
    <cellStyle name="Hiperlink" xfId="23073" builtinId="8" hidden="1"/>
    <cellStyle name="Hiperlink" xfId="23075" builtinId="8" hidden="1"/>
    <cellStyle name="Hiperlink" xfId="23077" builtinId="8" hidden="1"/>
    <cellStyle name="Hiperlink" xfId="23079" builtinId="8" hidden="1"/>
    <cellStyle name="Hiperlink" xfId="23081" builtinId="8" hidden="1"/>
    <cellStyle name="Hiperlink" xfId="23083" builtinId="8" hidden="1"/>
    <cellStyle name="Hiperlink" xfId="23085" builtinId="8" hidden="1"/>
    <cellStyle name="Hiperlink" xfId="23087" builtinId="8" hidden="1"/>
    <cellStyle name="Hiperlink" xfId="23089" builtinId="8" hidden="1"/>
    <cellStyle name="Hiperlink" xfId="23091" builtinId="8" hidden="1"/>
    <cellStyle name="Hiperlink" xfId="23093" builtinId="8" hidden="1"/>
    <cellStyle name="Hiperlink" xfId="23095" builtinId="8" hidden="1"/>
    <cellStyle name="Hiperlink" xfId="23097" builtinId="8" hidden="1"/>
    <cellStyle name="Hiperlink" xfId="23099" builtinId="8" hidden="1"/>
    <cellStyle name="Hiperlink" xfId="23101" builtinId="8" hidden="1"/>
    <cellStyle name="Hiperlink" xfId="23103" builtinId="8" hidden="1"/>
    <cellStyle name="Hiperlink" xfId="23105" builtinId="8" hidden="1"/>
    <cellStyle name="Hiperlink" xfId="23107" builtinId="8" hidden="1"/>
    <cellStyle name="Hiperlink" xfId="23109" builtinId="8" hidden="1"/>
    <cellStyle name="Hiperlink" xfId="23111" builtinId="8" hidden="1"/>
    <cellStyle name="Hiperlink" xfId="23113" builtinId="8" hidden="1"/>
    <cellStyle name="Hiperlink" xfId="23115" builtinId="8" hidden="1"/>
    <cellStyle name="Hiperlink" xfId="23117" builtinId="8" hidden="1"/>
    <cellStyle name="Hiperlink" xfId="23119" builtinId="8" hidden="1"/>
    <cellStyle name="Hiperlink" xfId="23121" builtinId="8" hidden="1"/>
    <cellStyle name="Hiperlink" xfId="23123" builtinId="8" hidden="1"/>
    <cellStyle name="Hiperlink" xfId="23125" builtinId="8" hidden="1"/>
    <cellStyle name="Hiperlink" xfId="23127" builtinId="8" hidden="1"/>
    <cellStyle name="Hiperlink" xfId="23129" builtinId="8" hidden="1"/>
    <cellStyle name="Hiperlink" xfId="23131" builtinId="8" hidden="1"/>
    <cellStyle name="Hiperlink" xfId="23133" builtinId="8" hidden="1"/>
    <cellStyle name="Hiperlink" xfId="23135" builtinId="8" hidden="1"/>
    <cellStyle name="Hiperlink" xfId="23137" builtinId="8" hidden="1"/>
    <cellStyle name="Hiperlink" xfId="23139" builtinId="8" hidden="1"/>
    <cellStyle name="Hiperlink" xfId="23141" builtinId="8" hidden="1"/>
    <cellStyle name="Hiperlink" xfId="23143" builtinId="8" hidden="1"/>
    <cellStyle name="Hiperlink" xfId="23145" builtinId="8" hidden="1"/>
    <cellStyle name="Hiperlink" xfId="23147" builtinId="8" hidden="1"/>
    <cellStyle name="Hiperlink" xfId="23149" builtinId="8" hidden="1"/>
    <cellStyle name="Hiperlink" xfId="23151" builtinId="8" hidden="1"/>
    <cellStyle name="Hiperlink" xfId="22958" builtinId="8" hidden="1"/>
    <cellStyle name="Hiperlink" xfId="23155" builtinId="8" hidden="1"/>
    <cellStyle name="Hiperlink" xfId="23157" builtinId="8" hidden="1"/>
    <cellStyle name="Hiperlink" xfId="23159" builtinId="8" hidden="1"/>
    <cellStyle name="Hiperlink" xfId="23161" builtinId="8" hidden="1"/>
    <cellStyle name="Hiperlink" xfId="23163" builtinId="8" hidden="1"/>
    <cellStyle name="Hiperlink" xfId="23165" builtinId="8" hidden="1"/>
    <cellStyle name="Hiperlink" xfId="23167" builtinId="8" hidden="1"/>
    <cellStyle name="Hiperlink" xfId="23169" builtinId="8" hidden="1"/>
    <cellStyle name="Hiperlink" xfId="23171" builtinId="8" hidden="1"/>
    <cellStyle name="Hiperlink" xfId="23173" builtinId="8" hidden="1"/>
    <cellStyle name="Hiperlink" xfId="23175" builtinId="8" hidden="1"/>
    <cellStyle name="Hiperlink" xfId="23177" builtinId="8" hidden="1"/>
    <cellStyle name="Hiperlink" xfId="23179" builtinId="8" hidden="1"/>
    <cellStyle name="Hiperlink" xfId="23181" builtinId="8" hidden="1"/>
    <cellStyle name="Hiperlink" xfId="23183" builtinId="8" hidden="1"/>
    <cellStyle name="Hiperlink" xfId="23185" builtinId="8" hidden="1"/>
    <cellStyle name="Hiperlink" xfId="23187" builtinId="8" hidden="1"/>
    <cellStyle name="Hiperlink" xfId="23189" builtinId="8" hidden="1"/>
    <cellStyle name="Hiperlink" xfId="23191" builtinId="8" hidden="1"/>
    <cellStyle name="Hiperlink" xfId="23193" builtinId="8" hidden="1"/>
    <cellStyle name="Hiperlink" xfId="23195" builtinId="8" hidden="1"/>
    <cellStyle name="Hiperlink" xfId="23197" builtinId="8" hidden="1"/>
    <cellStyle name="Hiperlink" xfId="23199" builtinId="8" hidden="1"/>
    <cellStyle name="Hiperlink" xfId="23201" builtinId="8" hidden="1"/>
    <cellStyle name="Hiperlink" xfId="23203" builtinId="8" hidden="1"/>
    <cellStyle name="Hiperlink" xfId="23205" builtinId="8" hidden="1"/>
    <cellStyle name="Hiperlink" xfId="23207" builtinId="8" hidden="1"/>
    <cellStyle name="Hiperlink" xfId="23209" builtinId="8" hidden="1"/>
    <cellStyle name="Hiperlink" xfId="23211" builtinId="8" hidden="1"/>
    <cellStyle name="Hiperlink" xfId="23213" builtinId="8" hidden="1"/>
    <cellStyle name="Hiperlink" xfId="23215" builtinId="8" hidden="1"/>
    <cellStyle name="Hiperlink" xfId="23217" builtinId="8" hidden="1"/>
    <cellStyle name="Hiperlink" xfId="23219" builtinId="8" hidden="1"/>
    <cellStyle name="Hiperlink" xfId="23221" builtinId="8" hidden="1"/>
    <cellStyle name="Hiperlink" xfId="23223" builtinId="8" hidden="1"/>
    <cellStyle name="Hiperlink" xfId="23225" builtinId="8" hidden="1"/>
    <cellStyle name="Hiperlink" xfId="23227" builtinId="8" hidden="1"/>
    <cellStyle name="Hiperlink" xfId="23229" builtinId="8" hidden="1"/>
    <cellStyle name="Hiperlink" xfId="23231" builtinId="8" hidden="1"/>
    <cellStyle name="Hiperlink" xfId="23233" builtinId="8" hidden="1"/>
    <cellStyle name="Hiperlink" xfId="23235" builtinId="8" hidden="1"/>
    <cellStyle name="Hiperlink" xfId="23237" builtinId="8" hidden="1"/>
    <cellStyle name="Hiperlink" xfId="23239" builtinId="8" hidden="1"/>
    <cellStyle name="Hiperlink" xfId="23241" builtinId="8" hidden="1"/>
    <cellStyle name="Hiperlink" xfId="23243" builtinId="8" hidden="1"/>
    <cellStyle name="Hiperlink" xfId="23245" builtinId="8" hidden="1"/>
    <cellStyle name="Hiperlink" xfId="23247" builtinId="8" hidden="1"/>
    <cellStyle name="Hiperlink" xfId="23249" builtinId="8" hidden="1"/>
    <cellStyle name="Hiperlink" xfId="23056" builtinId="8" hidden="1"/>
    <cellStyle name="Hiperlink" xfId="23253" builtinId="8" hidden="1"/>
    <cellStyle name="Hiperlink" xfId="23255" builtinId="8" hidden="1"/>
    <cellStyle name="Hiperlink" xfId="23257" builtinId="8" hidden="1"/>
    <cellStyle name="Hiperlink" xfId="23259" builtinId="8" hidden="1"/>
    <cellStyle name="Hiperlink" xfId="23261" builtinId="8" hidden="1"/>
    <cellStyle name="Hiperlink" xfId="23263" builtinId="8" hidden="1"/>
    <cellStyle name="Hiperlink" xfId="23265" builtinId="8" hidden="1"/>
    <cellStyle name="Hiperlink" xfId="23267" builtinId="8" hidden="1"/>
    <cellStyle name="Hiperlink" xfId="23269" builtinId="8" hidden="1"/>
    <cellStyle name="Hiperlink" xfId="23271" builtinId="8" hidden="1"/>
    <cellStyle name="Hiperlink" xfId="23273" builtinId="8" hidden="1"/>
    <cellStyle name="Hiperlink" xfId="23275" builtinId="8" hidden="1"/>
    <cellStyle name="Hiperlink" xfId="23277" builtinId="8" hidden="1"/>
    <cellStyle name="Hiperlink" xfId="23279" builtinId="8" hidden="1"/>
    <cellStyle name="Hiperlink" xfId="23281" builtinId="8" hidden="1"/>
    <cellStyle name="Hiperlink" xfId="23283" builtinId="8" hidden="1"/>
    <cellStyle name="Hiperlink" xfId="23285" builtinId="8" hidden="1"/>
    <cellStyle name="Hiperlink" xfId="23287" builtinId="8" hidden="1"/>
    <cellStyle name="Hiperlink" xfId="23289" builtinId="8" hidden="1"/>
    <cellStyle name="Hiperlink" xfId="23291" builtinId="8" hidden="1"/>
    <cellStyle name="Hiperlink" xfId="23293" builtinId="8" hidden="1"/>
    <cellStyle name="Hiperlink" xfId="23295" builtinId="8" hidden="1"/>
    <cellStyle name="Hiperlink" xfId="23297" builtinId="8" hidden="1"/>
    <cellStyle name="Hiperlink" xfId="23299" builtinId="8" hidden="1"/>
    <cellStyle name="Hiperlink" xfId="23301" builtinId="8" hidden="1"/>
    <cellStyle name="Hiperlink" xfId="23303" builtinId="8" hidden="1"/>
    <cellStyle name="Hiperlink" xfId="23305" builtinId="8" hidden="1"/>
    <cellStyle name="Hiperlink" xfId="23307" builtinId="8" hidden="1"/>
    <cellStyle name="Hiperlink" xfId="23309" builtinId="8" hidden="1"/>
    <cellStyle name="Hiperlink" xfId="23311" builtinId="8" hidden="1"/>
    <cellStyle name="Hiperlink" xfId="23313" builtinId="8" hidden="1"/>
    <cellStyle name="Hiperlink" xfId="23315" builtinId="8" hidden="1"/>
    <cellStyle name="Hiperlink" xfId="23317" builtinId="8" hidden="1"/>
    <cellStyle name="Hiperlink" xfId="23319" builtinId="8" hidden="1"/>
    <cellStyle name="Hiperlink" xfId="23321" builtinId="8" hidden="1"/>
    <cellStyle name="Hiperlink" xfId="23323" builtinId="8" hidden="1"/>
    <cellStyle name="Hiperlink" xfId="23325" builtinId="8" hidden="1"/>
    <cellStyle name="Hiperlink" xfId="23327" builtinId="8" hidden="1"/>
    <cellStyle name="Hiperlink" xfId="23329" builtinId="8" hidden="1"/>
    <cellStyle name="Hiperlink" xfId="23331" builtinId="8" hidden="1"/>
    <cellStyle name="Hiperlink" xfId="23333" builtinId="8" hidden="1"/>
    <cellStyle name="Hiperlink" xfId="23335" builtinId="8" hidden="1"/>
    <cellStyle name="Hiperlink" xfId="23337" builtinId="8" hidden="1"/>
    <cellStyle name="Hiperlink" xfId="23339" builtinId="8" hidden="1"/>
    <cellStyle name="Hiperlink" xfId="23341" builtinId="8" hidden="1"/>
    <cellStyle name="Hiperlink" xfId="23343" builtinId="8" hidden="1"/>
    <cellStyle name="Hiperlink" xfId="23345" builtinId="8" hidden="1"/>
    <cellStyle name="Hiperlink" xfId="23347" builtinId="8" hidden="1"/>
    <cellStyle name="Hiperlink" xfId="23154" builtinId="8" hidden="1"/>
    <cellStyle name="Hiperlink" xfId="23351" builtinId="8" hidden="1"/>
    <cellStyle name="Hiperlink" xfId="23353" builtinId="8" hidden="1"/>
    <cellStyle name="Hiperlink" xfId="23355" builtinId="8" hidden="1"/>
    <cellStyle name="Hiperlink" xfId="23357" builtinId="8" hidden="1"/>
    <cellStyle name="Hiperlink" xfId="23359" builtinId="8" hidden="1"/>
    <cellStyle name="Hiperlink" xfId="23361" builtinId="8" hidden="1"/>
    <cellStyle name="Hiperlink" xfId="23363" builtinId="8" hidden="1"/>
    <cellStyle name="Hiperlink" xfId="23365" builtinId="8" hidden="1"/>
    <cellStyle name="Hiperlink" xfId="23367" builtinId="8" hidden="1"/>
    <cellStyle name="Hiperlink" xfId="23369" builtinId="8" hidden="1"/>
    <cellStyle name="Hiperlink" xfId="23371" builtinId="8" hidden="1"/>
    <cellStyle name="Hiperlink" xfId="23373" builtinId="8" hidden="1"/>
    <cellStyle name="Hiperlink" xfId="23375" builtinId="8" hidden="1"/>
    <cellStyle name="Hiperlink" xfId="23377" builtinId="8" hidden="1"/>
    <cellStyle name="Hiperlink" xfId="23379" builtinId="8" hidden="1"/>
    <cellStyle name="Hiperlink" xfId="23381" builtinId="8" hidden="1"/>
    <cellStyle name="Hiperlink" xfId="23383" builtinId="8" hidden="1"/>
    <cellStyle name="Hiperlink" xfId="23385" builtinId="8" hidden="1"/>
    <cellStyle name="Hiperlink" xfId="23387" builtinId="8" hidden="1"/>
    <cellStyle name="Hiperlink" xfId="23389" builtinId="8" hidden="1"/>
    <cellStyle name="Hiperlink" xfId="23391" builtinId="8" hidden="1"/>
    <cellStyle name="Hiperlink" xfId="23393" builtinId="8" hidden="1"/>
    <cellStyle name="Hiperlink" xfId="23395" builtinId="8" hidden="1"/>
    <cellStyle name="Hiperlink" xfId="23397" builtinId="8" hidden="1"/>
    <cellStyle name="Hiperlink" xfId="23399" builtinId="8" hidden="1"/>
    <cellStyle name="Hiperlink" xfId="23401" builtinId="8" hidden="1"/>
    <cellStyle name="Hiperlink" xfId="23403" builtinId="8" hidden="1"/>
    <cellStyle name="Hiperlink" xfId="23405" builtinId="8" hidden="1"/>
    <cellStyle name="Hiperlink" xfId="23407" builtinId="8" hidden="1"/>
    <cellStyle name="Hiperlink" xfId="23409" builtinId="8" hidden="1"/>
    <cellStyle name="Hiperlink" xfId="23411" builtinId="8" hidden="1"/>
    <cellStyle name="Hiperlink" xfId="23413" builtinId="8" hidden="1"/>
    <cellStyle name="Hiperlink" xfId="23415" builtinId="8" hidden="1"/>
    <cellStyle name="Hiperlink" xfId="23417" builtinId="8" hidden="1"/>
    <cellStyle name="Hiperlink" xfId="23419" builtinId="8" hidden="1"/>
    <cellStyle name="Hiperlink" xfId="23421" builtinId="8" hidden="1"/>
    <cellStyle name="Hiperlink" xfId="23423" builtinId="8" hidden="1"/>
    <cellStyle name="Hiperlink" xfId="23425" builtinId="8" hidden="1"/>
    <cellStyle name="Hiperlink" xfId="23427" builtinId="8" hidden="1"/>
    <cellStyle name="Hiperlink" xfId="23429" builtinId="8" hidden="1"/>
    <cellStyle name="Hiperlink" xfId="23431" builtinId="8" hidden="1"/>
    <cellStyle name="Hiperlink" xfId="23433" builtinId="8" hidden="1"/>
    <cellStyle name="Hiperlink" xfId="23435" builtinId="8" hidden="1"/>
    <cellStyle name="Hiperlink" xfId="23437" builtinId="8" hidden="1"/>
    <cellStyle name="Hiperlink" xfId="23439" builtinId="8" hidden="1"/>
    <cellStyle name="Hiperlink" xfId="23441" builtinId="8" hidden="1"/>
    <cellStyle name="Hiperlink" xfId="23443" builtinId="8" hidden="1"/>
    <cellStyle name="Hiperlink" xfId="23445" builtinId="8" hidden="1"/>
    <cellStyle name="Hiperlink" xfId="23252" builtinId="8" hidden="1"/>
    <cellStyle name="Hiperlink" xfId="23448" builtinId="8" hidden="1"/>
    <cellStyle name="Hiperlink" xfId="23450" builtinId="8" hidden="1"/>
    <cellStyle name="Hiperlink" xfId="23452" builtinId="8" hidden="1"/>
    <cellStyle name="Hiperlink" xfId="23454" builtinId="8" hidden="1"/>
    <cellStyle name="Hiperlink" xfId="23456" builtinId="8" hidden="1"/>
    <cellStyle name="Hiperlink" xfId="23458" builtinId="8" hidden="1"/>
    <cellStyle name="Hiperlink" xfId="23460" builtinId="8" hidden="1"/>
    <cellStyle name="Hiperlink" xfId="23462" builtinId="8" hidden="1"/>
    <cellStyle name="Hiperlink" xfId="23464" builtinId="8" hidden="1"/>
    <cellStyle name="Hiperlink" xfId="23466" builtinId="8" hidden="1"/>
    <cellStyle name="Hiperlink" xfId="23468" builtinId="8" hidden="1"/>
    <cellStyle name="Hiperlink" xfId="23470" builtinId="8" hidden="1"/>
    <cellStyle name="Hiperlink" xfId="23472" builtinId="8" hidden="1"/>
    <cellStyle name="Hiperlink" xfId="23474" builtinId="8" hidden="1"/>
    <cellStyle name="Hiperlink" xfId="23476" builtinId="8" hidden="1"/>
    <cellStyle name="Hiperlink" xfId="23478" builtinId="8" hidden="1"/>
    <cellStyle name="Hiperlink" xfId="23480" builtinId="8" hidden="1"/>
    <cellStyle name="Hiperlink" xfId="23482" builtinId="8" hidden="1"/>
    <cellStyle name="Hiperlink" xfId="23484" builtinId="8" hidden="1"/>
    <cellStyle name="Hiperlink" xfId="23486" builtinId="8" hidden="1"/>
    <cellStyle name="Hiperlink" xfId="23488" builtinId="8" hidden="1"/>
    <cellStyle name="Hiperlink" xfId="23490" builtinId="8" hidden="1"/>
    <cellStyle name="Hiperlink" xfId="23492" builtinId="8" hidden="1"/>
    <cellStyle name="Hiperlink" xfId="23494" builtinId="8" hidden="1"/>
    <cellStyle name="Hiperlink" xfId="23496" builtinId="8" hidden="1"/>
    <cellStyle name="Hiperlink" xfId="23498" builtinId="8" hidden="1"/>
    <cellStyle name="Hiperlink" xfId="23500" builtinId="8" hidden="1"/>
    <cellStyle name="Hiperlink" xfId="23502" builtinId="8" hidden="1"/>
    <cellStyle name="Hiperlink" xfId="23504" builtinId="8" hidden="1"/>
    <cellStyle name="Hiperlink" xfId="23506" builtinId="8" hidden="1"/>
    <cellStyle name="Hiperlink" xfId="23508" builtinId="8" hidden="1"/>
    <cellStyle name="Hiperlink" xfId="23510" builtinId="8" hidden="1"/>
    <cellStyle name="Hiperlink" xfId="23512" builtinId="8" hidden="1"/>
    <cellStyle name="Hiperlink" xfId="23514" builtinId="8" hidden="1"/>
    <cellStyle name="Hiperlink" xfId="23516" builtinId="8" hidden="1"/>
    <cellStyle name="Hiperlink" xfId="23518" builtinId="8" hidden="1"/>
    <cellStyle name="Hiperlink" xfId="23520" builtinId="8" hidden="1"/>
    <cellStyle name="Hiperlink" xfId="23522" builtinId="8" hidden="1"/>
    <cellStyle name="Hiperlink" xfId="23524" builtinId="8" hidden="1"/>
    <cellStyle name="Hiperlink" xfId="23526" builtinId="8" hidden="1"/>
    <cellStyle name="Hiperlink" xfId="23528" builtinId="8" hidden="1"/>
    <cellStyle name="Hiperlink" xfId="23530" builtinId="8" hidden="1"/>
    <cellStyle name="Hiperlink" xfId="23532" builtinId="8" hidden="1"/>
    <cellStyle name="Hiperlink" xfId="23534" builtinId="8" hidden="1"/>
    <cellStyle name="Hiperlink" xfId="23536" builtinId="8" hidden="1"/>
    <cellStyle name="Hiperlink" xfId="23538" builtinId="8" hidden="1"/>
    <cellStyle name="Hiperlink" xfId="23540" builtinId="8" hidden="1"/>
    <cellStyle name="Hiperlink" xfId="23542" builtinId="8" hidden="1"/>
    <cellStyle name="Hiperlink" xfId="23350" builtinId="8" hidden="1"/>
    <cellStyle name="Hiperlink" xfId="23546" builtinId="8" hidden="1"/>
    <cellStyle name="Hiperlink" xfId="23548" builtinId="8" hidden="1"/>
    <cellStyle name="Hiperlink" xfId="23550" builtinId="8" hidden="1"/>
    <cellStyle name="Hiperlink" xfId="23552" builtinId="8" hidden="1"/>
    <cellStyle name="Hiperlink" xfId="23554" builtinId="8" hidden="1"/>
    <cellStyle name="Hiperlink" xfId="23556" builtinId="8" hidden="1"/>
    <cellStyle name="Hiperlink" xfId="23558" builtinId="8" hidden="1"/>
    <cellStyle name="Hiperlink" xfId="23560" builtinId="8" hidden="1"/>
    <cellStyle name="Hiperlink" xfId="23562" builtinId="8" hidden="1"/>
    <cellStyle name="Hiperlink" xfId="23564" builtinId="8" hidden="1"/>
    <cellStyle name="Hiperlink" xfId="23566" builtinId="8" hidden="1"/>
    <cellStyle name="Hiperlink" xfId="23568" builtinId="8" hidden="1"/>
    <cellStyle name="Hiperlink" xfId="23570" builtinId="8" hidden="1"/>
    <cellStyle name="Hiperlink" xfId="23572" builtinId="8" hidden="1"/>
    <cellStyle name="Hiperlink" xfId="23574" builtinId="8" hidden="1"/>
    <cellStyle name="Hiperlink" xfId="23576" builtinId="8" hidden="1"/>
    <cellStyle name="Hiperlink" xfId="23578" builtinId="8" hidden="1"/>
    <cellStyle name="Hiperlink" xfId="23580" builtinId="8" hidden="1"/>
    <cellStyle name="Hiperlink" xfId="23582" builtinId="8" hidden="1"/>
    <cellStyle name="Hiperlink" xfId="23584" builtinId="8" hidden="1"/>
    <cellStyle name="Hiperlink" xfId="23586" builtinId="8" hidden="1"/>
    <cellStyle name="Hiperlink" xfId="23588" builtinId="8" hidden="1"/>
    <cellStyle name="Hiperlink" xfId="23590" builtinId="8" hidden="1"/>
    <cellStyle name="Hiperlink" xfId="23592" builtinId="8" hidden="1"/>
    <cellStyle name="Hiperlink" xfId="23594" builtinId="8" hidden="1"/>
    <cellStyle name="Hiperlink" xfId="23596" builtinId="8" hidden="1"/>
    <cellStyle name="Hiperlink" xfId="23598" builtinId="8" hidden="1"/>
    <cellStyle name="Hiperlink" xfId="23600" builtinId="8" hidden="1"/>
    <cellStyle name="Hiperlink" xfId="23602" builtinId="8" hidden="1"/>
    <cellStyle name="Hiperlink" xfId="23604" builtinId="8" hidden="1"/>
    <cellStyle name="Hiperlink" xfId="23606" builtinId="8" hidden="1"/>
    <cellStyle name="Hiperlink" xfId="23608" builtinId="8" hidden="1"/>
    <cellStyle name="Hiperlink" xfId="23610" builtinId="8" hidden="1"/>
    <cellStyle name="Hiperlink" xfId="23612" builtinId="8" hidden="1"/>
    <cellStyle name="Hiperlink" xfId="23614" builtinId="8" hidden="1"/>
    <cellStyle name="Hiperlink" xfId="23616" builtinId="8" hidden="1"/>
    <cellStyle name="Hiperlink" xfId="23618" builtinId="8" hidden="1"/>
    <cellStyle name="Hiperlink" xfId="23620" builtinId="8" hidden="1"/>
    <cellStyle name="Hiperlink" xfId="23622" builtinId="8" hidden="1"/>
    <cellStyle name="Hiperlink" xfId="23624" builtinId="8" hidden="1"/>
    <cellStyle name="Hiperlink" xfId="23626" builtinId="8" hidden="1"/>
    <cellStyle name="Hiperlink" xfId="23628" builtinId="8" hidden="1"/>
    <cellStyle name="Hiperlink" xfId="23630" builtinId="8" hidden="1"/>
    <cellStyle name="Hiperlink" xfId="23632" builtinId="8" hidden="1"/>
    <cellStyle name="Hiperlink" xfId="23634" builtinId="8" hidden="1"/>
    <cellStyle name="Hiperlink" xfId="23636" builtinId="8" hidden="1"/>
    <cellStyle name="Hiperlink" xfId="23638" builtinId="8" hidden="1"/>
    <cellStyle name="Hiperlink" xfId="23640" builtinId="8" hidden="1"/>
    <cellStyle name="Hiperlink" xfId="23447" builtinId="8" hidden="1"/>
    <cellStyle name="Hiperlink" xfId="23644" builtinId="8" hidden="1"/>
    <cellStyle name="Hiperlink" xfId="23646" builtinId="8" hidden="1"/>
    <cellStyle name="Hiperlink" xfId="23648" builtinId="8" hidden="1"/>
    <cellStyle name="Hiperlink" xfId="23650" builtinId="8" hidden="1"/>
    <cellStyle name="Hiperlink" xfId="23652" builtinId="8" hidden="1"/>
    <cellStyle name="Hiperlink" xfId="23654" builtinId="8" hidden="1"/>
    <cellStyle name="Hiperlink" xfId="23656" builtinId="8" hidden="1"/>
    <cellStyle name="Hiperlink" xfId="23658" builtinId="8" hidden="1"/>
    <cellStyle name="Hiperlink" xfId="23660" builtinId="8" hidden="1"/>
    <cellStyle name="Hiperlink" xfId="23662" builtinId="8" hidden="1"/>
    <cellStyle name="Hiperlink" xfId="23664" builtinId="8" hidden="1"/>
    <cellStyle name="Hiperlink" xfId="23666" builtinId="8" hidden="1"/>
    <cellStyle name="Hiperlink" xfId="23668" builtinId="8" hidden="1"/>
    <cellStyle name="Hiperlink" xfId="23670" builtinId="8" hidden="1"/>
    <cellStyle name="Hiperlink" xfId="23672" builtinId="8" hidden="1"/>
    <cellStyle name="Hiperlink" xfId="23674" builtinId="8" hidden="1"/>
    <cellStyle name="Hiperlink" xfId="23676" builtinId="8" hidden="1"/>
    <cellStyle name="Hiperlink" xfId="23678" builtinId="8" hidden="1"/>
    <cellStyle name="Hiperlink" xfId="23680" builtinId="8" hidden="1"/>
    <cellStyle name="Hiperlink" xfId="23682" builtinId="8" hidden="1"/>
    <cellStyle name="Hiperlink" xfId="23684" builtinId="8" hidden="1"/>
    <cellStyle name="Hiperlink" xfId="23686" builtinId="8" hidden="1"/>
    <cellStyle name="Hiperlink" xfId="23688" builtinId="8" hidden="1"/>
    <cellStyle name="Hiperlink" xfId="23690" builtinId="8" hidden="1"/>
    <cellStyle name="Hiperlink" xfId="23692" builtinId="8" hidden="1"/>
    <cellStyle name="Hiperlink" xfId="23694" builtinId="8" hidden="1"/>
    <cellStyle name="Hiperlink" xfId="23696" builtinId="8" hidden="1"/>
    <cellStyle name="Hiperlink" xfId="23698" builtinId="8" hidden="1"/>
    <cellStyle name="Hiperlink" xfId="23700" builtinId="8" hidden="1"/>
    <cellStyle name="Hiperlink" xfId="23702" builtinId="8" hidden="1"/>
    <cellStyle name="Hiperlink" xfId="23704" builtinId="8" hidden="1"/>
    <cellStyle name="Hiperlink" xfId="23706" builtinId="8" hidden="1"/>
    <cellStyle name="Hiperlink" xfId="23708" builtinId="8" hidden="1"/>
    <cellStyle name="Hiperlink" xfId="23710" builtinId="8" hidden="1"/>
    <cellStyle name="Hiperlink" xfId="23712" builtinId="8" hidden="1"/>
    <cellStyle name="Hiperlink" xfId="23714" builtinId="8" hidden="1"/>
    <cellStyle name="Hiperlink" xfId="23716" builtinId="8" hidden="1"/>
    <cellStyle name="Hiperlink" xfId="23718" builtinId="8" hidden="1"/>
    <cellStyle name="Hiperlink" xfId="23720" builtinId="8" hidden="1"/>
    <cellStyle name="Hiperlink" xfId="23722" builtinId="8" hidden="1"/>
    <cellStyle name="Hiperlink" xfId="23724" builtinId="8" hidden="1"/>
    <cellStyle name="Hiperlink" xfId="23726" builtinId="8" hidden="1"/>
    <cellStyle name="Hiperlink" xfId="23728" builtinId="8" hidden="1"/>
    <cellStyle name="Hiperlink" xfId="23730" builtinId="8" hidden="1"/>
    <cellStyle name="Hiperlink" xfId="23732" builtinId="8" hidden="1"/>
    <cellStyle name="Hiperlink" xfId="23734" builtinId="8" hidden="1"/>
    <cellStyle name="Hiperlink" xfId="23736" builtinId="8" hidden="1"/>
    <cellStyle name="Hiperlink" xfId="23738" builtinId="8" hidden="1"/>
    <cellStyle name="Hiperlink" xfId="23545" builtinId="8" hidden="1"/>
    <cellStyle name="Hiperlink" xfId="23742" builtinId="8" hidden="1"/>
    <cellStyle name="Hiperlink" xfId="23744" builtinId="8" hidden="1"/>
    <cellStyle name="Hiperlink" xfId="23746" builtinId="8" hidden="1"/>
    <cellStyle name="Hiperlink" xfId="23748" builtinId="8" hidden="1"/>
    <cellStyle name="Hiperlink" xfId="23750" builtinId="8" hidden="1"/>
    <cellStyle name="Hiperlink" xfId="23752" builtinId="8" hidden="1"/>
    <cellStyle name="Hiperlink" xfId="23754" builtinId="8" hidden="1"/>
    <cellStyle name="Hiperlink" xfId="23756" builtinId="8" hidden="1"/>
    <cellStyle name="Hiperlink" xfId="23758" builtinId="8" hidden="1"/>
    <cellStyle name="Hiperlink" xfId="23760" builtinId="8" hidden="1"/>
    <cellStyle name="Hiperlink" xfId="23762" builtinId="8" hidden="1"/>
    <cellStyle name="Hiperlink" xfId="23764" builtinId="8" hidden="1"/>
    <cellStyle name="Hiperlink" xfId="23766" builtinId="8" hidden="1"/>
    <cellStyle name="Hiperlink" xfId="23768" builtinId="8" hidden="1"/>
    <cellStyle name="Hiperlink" xfId="23770" builtinId="8" hidden="1"/>
    <cellStyle name="Hiperlink" xfId="23772" builtinId="8" hidden="1"/>
    <cellStyle name="Hiperlink" xfId="23774" builtinId="8" hidden="1"/>
    <cellStyle name="Hiperlink" xfId="23776" builtinId="8" hidden="1"/>
    <cellStyle name="Hiperlink" xfId="23778" builtinId="8" hidden="1"/>
    <cellStyle name="Hiperlink" xfId="23780" builtinId="8" hidden="1"/>
    <cellStyle name="Hiperlink" xfId="23782" builtinId="8" hidden="1"/>
    <cellStyle name="Hiperlink" xfId="23784" builtinId="8" hidden="1"/>
    <cellStyle name="Hiperlink" xfId="23786" builtinId="8" hidden="1"/>
    <cellStyle name="Hiperlink" xfId="23788" builtinId="8" hidden="1"/>
    <cellStyle name="Hiperlink" xfId="23790" builtinId="8" hidden="1"/>
    <cellStyle name="Hiperlink" xfId="23792" builtinId="8" hidden="1"/>
    <cellStyle name="Hiperlink" xfId="23794" builtinId="8" hidden="1"/>
    <cellStyle name="Hiperlink" xfId="23796" builtinId="8" hidden="1"/>
    <cellStyle name="Hiperlink" xfId="23798" builtinId="8" hidden="1"/>
    <cellStyle name="Hiperlink" xfId="23800" builtinId="8" hidden="1"/>
    <cellStyle name="Hiperlink" xfId="23802" builtinId="8" hidden="1"/>
    <cellStyle name="Hiperlink" xfId="23804" builtinId="8" hidden="1"/>
    <cellStyle name="Hiperlink" xfId="23806" builtinId="8" hidden="1"/>
    <cellStyle name="Hiperlink" xfId="23808" builtinId="8" hidden="1"/>
    <cellStyle name="Hiperlink" xfId="23810" builtinId="8" hidden="1"/>
    <cellStyle name="Hiperlink" xfId="23812" builtinId="8" hidden="1"/>
    <cellStyle name="Hiperlink" xfId="23814" builtinId="8" hidden="1"/>
    <cellStyle name="Hiperlink" xfId="23816" builtinId="8" hidden="1"/>
    <cellStyle name="Hiperlink" xfId="23818" builtinId="8" hidden="1"/>
    <cellStyle name="Hiperlink" xfId="23820" builtinId="8" hidden="1"/>
    <cellStyle name="Hiperlink" xfId="23822" builtinId="8" hidden="1"/>
    <cellStyle name="Hiperlink" xfId="23824" builtinId="8" hidden="1"/>
    <cellStyle name="Hiperlink" xfId="23826" builtinId="8" hidden="1"/>
    <cellStyle name="Hiperlink" xfId="23828" builtinId="8" hidden="1"/>
    <cellStyle name="Hiperlink" xfId="23830" builtinId="8" hidden="1"/>
    <cellStyle name="Hiperlink" xfId="23832" builtinId="8" hidden="1"/>
    <cellStyle name="Hiperlink" xfId="23834" builtinId="8" hidden="1"/>
    <cellStyle name="Hiperlink" xfId="23836" builtinId="8" hidden="1"/>
    <cellStyle name="Hiperlink" xfId="23643" builtinId="8" hidden="1"/>
    <cellStyle name="Hiperlink" xfId="23840" builtinId="8" hidden="1"/>
    <cellStyle name="Hiperlink" xfId="23842" builtinId="8" hidden="1"/>
    <cellStyle name="Hiperlink" xfId="23844" builtinId="8" hidden="1"/>
    <cellStyle name="Hiperlink" xfId="23846" builtinId="8" hidden="1"/>
    <cellStyle name="Hiperlink" xfId="23848" builtinId="8" hidden="1"/>
    <cellStyle name="Hiperlink" xfId="23850" builtinId="8" hidden="1"/>
    <cellStyle name="Hiperlink" xfId="23852" builtinId="8" hidden="1"/>
    <cellStyle name="Hiperlink" xfId="23854" builtinId="8" hidden="1"/>
    <cellStyle name="Hiperlink" xfId="23856" builtinId="8" hidden="1"/>
    <cellStyle name="Hiperlink" xfId="23858" builtinId="8" hidden="1"/>
    <cellStyle name="Hiperlink" xfId="23860" builtinId="8" hidden="1"/>
    <cellStyle name="Hiperlink" xfId="23862" builtinId="8" hidden="1"/>
    <cellStyle name="Hiperlink" xfId="23864" builtinId="8" hidden="1"/>
    <cellStyle name="Hiperlink" xfId="23866" builtinId="8" hidden="1"/>
    <cellStyle name="Hiperlink" xfId="23868" builtinId="8" hidden="1"/>
    <cellStyle name="Hiperlink" xfId="23870" builtinId="8" hidden="1"/>
    <cellStyle name="Hiperlink" xfId="23872" builtinId="8" hidden="1"/>
    <cellStyle name="Hiperlink" xfId="23874" builtinId="8" hidden="1"/>
    <cellStyle name="Hiperlink" xfId="23876" builtinId="8" hidden="1"/>
    <cellStyle name="Hiperlink" xfId="23878" builtinId="8" hidden="1"/>
    <cellStyle name="Hiperlink" xfId="23880" builtinId="8" hidden="1"/>
    <cellStyle name="Hiperlink" xfId="23882" builtinId="8" hidden="1"/>
    <cellStyle name="Hiperlink" xfId="23884" builtinId="8" hidden="1"/>
    <cellStyle name="Hiperlink" xfId="23886" builtinId="8" hidden="1"/>
    <cellStyle name="Hiperlink" xfId="23888" builtinId="8" hidden="1"/>
    <cellStyle name="Hiperlink" xfId="23890" builtinId="8" hidden="1"/>
    <cellStyle name="Hiperlink" xfId="23892" builtinId="8" hidden="1"/>
    <cellStyle name="Hiperlink" xfId="23894" builtinId="8" hidden="1"/>
    <cellStyle name="Hiperlink" xfId="23896" builtinId="8" hidden="1"/>
    <cellStyle name="Hiperlink" xfId="23898" builtinId="8" hidden="1"/>
    <cellStyle name="Hiperlink" xfId="23900" builtinId="8" hidden="1"/>
    <cellStyle name="Hiperlink" xfId="23902" builtinId="8" hidden="1"/>
    <cellStyle name="Hiperlink" xfId="23904" builtinId="8" hidden="1"/>
    <cellStyle name="Hiperlink" xfId="23906" builtinId="8" hidden="1"/>
    <cellStyle name="Hiperlink" xfId="23908" builtinId="8" hidden="1"/>
    <cellStyle name="Hiperlink" xfId="23910" builtinId="8" hidden="1"/>
    <cellStyle name="Hiperlink" xfId="23912" builtinId="8" hidden="1"/>
    <cellStyle name="Hiperlink" xfId="23914" builtinId="8" hidden="1"/>
    <cellStyle name="Hiperlink" xfId="23916" builtinId="8" hidden="1"/>
    <cellStyle name="Hiperlink" xfId="23918" builtinId="8" hidden="1"/>
    <cellStyle name="Hiperlink" xfId="23920" builtinId="8" hidden="1"/>
    <cellStyle name="Hiperlink" xfId="23922" builtinId="8" hidden="1"/>
    <cellStyle name="Hiperlink" xfId="23924" builtinId="8" hidden="1"/>
    <cellStyle name="Hiperlink" xfId="23926" builtinId="8" hidden="1"/>
    <cellStyle name="Hiperlink" xfId="23928" builtinId="8" hidden="1"/>
    <cellStyle name="Hiperlink" xfId="23930" builtinId="8" hidden="1"/>
    <cellStyle name="Hiperlink" xfId="23932" builtinId="8" hidden="1"/>
    <cellStyle name="Hiperlink" xfId="23934" builtinId="8" hidden="1"/>
    <cellStyle name="Hiperlink" xfId="23741" builtinId="8" hidden="1"/>
    <cellStyle name="Hiperlink" xfId="23938" builtinId="8" hidden="1"/>
    <cellStyle name="Hiperlink" xfId="23940" builtinId="8" hidden="1"/>
    <cellStyle name="Hiperlink" xfId="23942" builtinId="8" hidden="1"/>
    <cellStyle name="Hiperlink" xfId="23944" builtinId="8" hidden="1"/>
    <cellStyle name="Hiperlink" xfId="23946" builtinId="8" hidden="1"/>
    <cellStyle name="Hiperlink" xfId="23948" builtinId="8" hidden="1"/>
    <cellStyle name="Hiperlink" xfId="23950" builtinId="8" hidden="1"/>
    <cellStyle name="Hiperlink" xfId="23952" builtinId="8" hidden="1"/>
    <cellStyle name="Hiperlink" xfId="23954" builtinId="8" hidden="1"/>
    <cellStyle name="Hiperlink" xfId="23956" builtinId="8" hidden="1"/>
    <cellStyle name="Hiperlink" xfId="23958" builtinId="8" hidden="1"/>
    <cellStyle name="Hiperlink" xfId="23960" builtinId="8" hidden="1"/>
    <cellStyle name="Hiperlink" xfId="23962" builtinId="8" hidden="1"/>
    <cellStyle name="Hiperlink" xfId="23964" builtinId="8" hidden="1"/>
    <cellStyle name="Hiperlink" xfId="23966" builtinId="8" hidden="1"/>
    <cellStyle name="Hiperlink" xfId="23968" builtinId="8" hidden="1"/>
    <cellStyle name="Hiperlink" xfId="23970" builtinId="8" hidden="1"/>
    <cellStyle name="Hiperlink" xfId="23972" builtinId="8" hidden="1"/>
    <cellStyle name="Hiperlink" xfId="23974" builtinId="8" hidden="1"/>
    <cellStyle name="Hiperlink" xfId="23976" builtinId="8" hidden="1"/>
    <cellStyle name="Hiperlink" xfId="23978" builtinId="8" hidden="1"/>
    <cellStyle name="Hiperlink" xfId="23980" builtinId="8" hidden="1"/>
    <cellStyle name="Hiperlink" xfId="23982" builtinId="8" hidden="1"/>
    <cellStyle name="Hiperlink" xfId="23984" builtinId="8" hidden="1"/>
    <cellStyle name="Hiperlink" xfId="23986" builtinId="8" hidden="1"/>
    <cellStyle name="Hiperlink" xfId="23988" builtinId="8" hidden="1"/>
    <cellStyle name="Hiperlink" xfId="23990" builtinId="8" hidden="1"/>
    <cellStyle name="Hiperlink" xfId="23992" builtinId="8" hidden="1"/>
    <cellStyle name="Hiperlink" xfId="23994" builtinId="8" hidden="1"/>
    <cellStyle name="Hiperlink" xfId="23996" builtinId="8" hidden="1"/>
    <cellStyle name="Hiperlink" xfId="23998" builtinId="8" hidden="1"/>
    <cellStyle name="Hiperlink" xfId="24000" builtinId="8" hidden="1"/>
    <cellStyle name="Hiperlink" xfId="24002" builtinId="8" hidden="1"/>
    <cellStyle name="Hiperlink" xfId="24004" builtinId="8" hidden="1"/>
    <cellStyle name="Hiperlink" xfId="24006" builtinId="8" hidden="1"/>
    <cellStyle name="Hiperlink" xfId="24008" builtinId="8" hidden="1"/>
    <cellStyle name="Hiperlink" xfId="24010" builtinId="8" hidden="1"/>
    <cellStyle name="Hiperlink" xfId="24012" builtinId="8" hidden="1"/>
    <cellStyle name="Hiperlink" xfId="24014" builtinId="8" hidden="1"/>
    <cellStyle name="Hiperlink" xfId="24016" builtinId="8" hidden="1"/>
    <cellStyle name="Hiperlink" xfId="24018" builtinId="8" hidden="1"/>
    <cellStyle name="Hiperlink" xfId="24020" builtinId="8" hidden="1"/>
    <cellStyle name="Hiperlink" xfId="24022" builtinId="8" hidden="1"/>
    <cellStyle name="Hiperlink" xfId="24024" builtinId="8" hidden="1"/>
    <cellStyle name="Hiperlink" xfId="24026" builtinId="8" hidden="1"/>
    <cellStyle name="Hiperlink" xfId="24028" builtinId="8" hidden="1"/>
    <cellStyle name="Hiperlink" xfId="24030" builtinId="8" hidden="1"/>
    <cellStyle name="Hiperlink" xfId="24032" builtinId="8" hidden="1"/>
    <cellStyle name="Hiperlink" xfId="23349" builtinId="8" hidden="1"/>
    <cellStyle name="Hiperlink" xfId="24037" builtinId="8" hidden="1"/>
    <cellStyle name="Hiperlink" xfId="24039" builtinId="8" hidden="1"/>
    <cellStyle name="Hiperlink" xfId="24041" builtinId="8" hidden="1"/>
    <cellStyle name="Hiperlink" xfId="24043" builtinId="8" hidden="1"/>
    <cellStyle name="Hiperlink" xfId="24045" builtinId="8" hidden="1"/>
    <cellStyle name="Hiperlink" xfId="24047" builtinId="8" hidden="1"/>
    <cellStyle name="Hiperlink" xfId="24049" builtinId="8" hidden="1"/>
    <cellStyle name="Hiperlink" xfId="24051" builtinId="8" hidden="1"/>
    <cellStyle name="Hiperlink" xfId="24053" builtinId="8" hidden="1"/>
    <cellStyle name="Hiperlink" xfId="24055" builtinId="8" hidden="1"/>
    <cellStyle name="Hiperlink" xfId="24057" builtinId="8" hidden="1"/>
    <cellStyle name="Hiperlink" xfId="24059" builtinId="8" hidden="1"/>
    <cellStyle name="Hiperlink" xfId="24061" builtinId="8" hidden="1"/>
    <cellStyle name="Hiperlink" xfId="24063" builtinId="8" hidden="1"/>
    <cellStyle name="Hiperlink" xfId="24065" builtinId="8" hidden="1"/>
    <cellStyle name="Hiperlink" xfId="24067" builtinId="8" hidden="1"/>
    <cellStyle name="Hiperlink" xfId="24069" builtinId="8" hidden="1"/>
    <cellStyle name="Hiperlink" xfId="24071" builtinId="8" hidden="1"/>
    <cellStyle name="Hiperlink" xfId="24073" builtinId="8" hidden="1"/>
    <cellStyle name="Hiperlink" xfId="24075" builtinId="8" hidden="1"/>
    <cellStyle name="Hiperlink" xfId="24077" builtinId="8" hidden="1"/>
    <cellStyle name="Hiperlink" xfId="24079" builtinId="8" hidden="1"/>
    <cellStyle name="Hiperlink" xfId="24081" builtinId="8" hidden="1"/>
    <cellStyle name="Hiperlink" xfId="24083" builtinId="8" hidden="1"/>
    <cellStyle name="Hiperlink" xfId="24085" builtinId="8" hidden="1"/>
    <cellStyle name="Hiperlink" xfId="24087" builtinId="8" hidden="1"/>
    <cellStyle name="Hiperlink" xfId="24089" builtinId="8" hidden="1"/>
    <cellStyle name="Hiperlink" xfId="24091" builtinId="8" hidden="1"/>
    <cellStyle name="Hiperlink" xfId="24093" builtinId="8" hidden="1"/>
    <cellStyle name="Hiperlink" xfId="24095" builtinId="8" hidden="1"/>
    <cellStyle name="Hiperlink" xfId="24097" builtinId="8" hidden="1"/>
    <cellStyle name="Hiperlink" xfId="24099" builtinId="8" hidden="1"/>
    <cellStyle name="Hiperlink" xfId="24101" builtinId="8" hidden="1"/>
    <cellStyle name="Hiperlink" xfId="24103" builtinId="8" hidden="1"/>
    <cellStyle name="Hiperlink" xfId="24105" builtinId="8" hidden="1"/>
    <cellStyle name="Hiperlink" xfId="24107" builtinId="8" hidden="1"/>
    <cellStyle name="Hiperlink" xfId="24109" builtinId="8" hidden="1"/>
    <cellStyle name="Hiperlink" xfId="24111" builtinId="8" hidden="1"/>
    <cellStyle name="Hiperlink" xfId="24113" builtinId="8" hidden="1"/>
    <cellStyle name="Hiperlink" xfId="24115" builtinId="8" hidden="1"/>
    <cellStyle name="Hiperlink" xfId="24117" builtinId="8" hidden="1"/>
    <cellStyle name="Hiperlink" xfId="24119" builtinId="8" hidden="1"/>
    <cellStyle name="Hiperlink" xfId="24121" builtinId="8" hidden="1"/>
    <cellStyle name="Hiperlink" xfId="24123" builtinId="8" hidden="1"/>
    <cellStyle name="Hiperlink" xfId="24125" builtinId="8" hidden="1"/>
    <cellStyle name="Hiperlink" xfId="24127" builtinId="8" hidden="1"/>
    <cellStyle name="Hiperlink" xfId="24129" builtinId="8" hidden="1"/>
    <cellStyle name="Hiperlink" xfId="24131" builtinId="8" hidden="1"/>
    <cellStyle name="Hiperlink" xfId="23838" builtinId="8" hidden="1"/>
    <cellStyle name="Hiperlink" xfId="24135" builtinId="8" hidden="1"/>
    <cellStyle name="Hiperlink" xfId="24137" builtinId="8" hidden="1"/>
    <cellStyle name="Hiperlink" xfId="24139" builtinId="8" hidden="1"/>
    <cellStyle name="Hiperlink" xfId="24141" builtinId="8" hidden="1"/>
    <cellStyle name="Hiperlink" xfId="24143" builtinId="8" hidden="1"/>
    <cellStyle name="Hiperlink" xfId="24145" builtinId="8" hidden="1"/>
    <cellStyle name="Hiperlink" xfId="24147" builtinId="8" hidden="1"/>
    <cellStyle name="Hiperlink" xfId="24149" builtinId="8" hidden="1"/>
    <cellStyle name="Hiperlink" xfId="24151" builtinId="8" hidden="1"/>
    <cellStyle name="Hiperlink" xfId="24153" builtinId="8" hidden="1"/>
    <cellStyle name="Hiperlink" xfId="24155" builtinId="8" hidden="1"/>
    <cellStyle name="Hiperlink" xfId="24157" builtinId="8" hidden="1"/>
    <cellStyle name="Hiperlink" xfId="24159" builtinId="8" hidden="1"/>
    <cellStyle name="Hiperlink" xfId="24161" builtinId="8" hidden="1"/>
    <cellStyle name="Hiperlink" xfId="24163" builtinId="8" hidden="1"/>
    <cellStyle name="Hiperlink" xfId="24165" builtinId="8" hidden="1"/>
    <cellStyle name="Hiperlink" xfId="24167" builtinId="8" hidden="1"/>
    <cellStyle name="Hiperlink" xfId="24169" builtinId="8" hidden="1"/>
    <cellStyle name="Hiperlink" xfId="24171" builtinId="8" hidden="1"/>
    <cellStyle name="Hiperlink" xfId="24173" builtinId="8" hidden="1"/>
    <cellStyle name="Hiperlink" xfId="24175" builtinId="8" hidden="1"/>
    <cellStyle name="Hiperlink" xfId="24177" builtinId="8" hidden="1"/>
    <cellStyle name="Hiperlink" xfId="24179" builtinId="8" hidden="1"/>
    <cellStyle name="Hiperlink" xfId="24181" builtinId="8" hidden="1"/>
    <cellStyle name="Hiperlink" xfId="24183" builtinId="8" hidden="1"/>
    <cellStyle name="Hiperlink" xfId="24185" builtinId="8" hidden="1"/>
    <cellStyle name="Hiperlink" xfId="24187" builtinId="8" hidden="1"/>
    <cellStyle name="Hiperlink" xfId="24189" builtinId="8" hidden="1"/>
    <cellStyle name="Hiperlink" xfId="24191" builtinId="8" hidden="1"/>
    <cellStyle name="Hiperlink" xfId="24193" builtinId="8" hidden="1"/>
    <cellStyle name="Hiperlink" xfId="24195" builtinId="8" hidden="1"/>
    <cellStyle name="Hiperlink" xfId="24197" builtinId="8" hidden="1"/>
    <cellStyle name="Hiperlink" xfId="24199" builtinId="8" hidden="1"/>
    <cellStyle name="Hiperlink" xfId="24201" builtinId="8" hidden="1"/>
    <cellStyle name="Hiperlink" xfId="24203" builtinId="8" hidden="1"/>
    <cellStyle name="Hiperlink" xfId="24205" builtinId="8" hidden="1"/>
    <cellStyle name="Hiperlink" xfId="24207" builtinId="8" hidden="1"/>
    <cellStyle name="Hiperlink" xfId="24209" builtinId="8" hidden="1"/>
    <cellStyle name="Hiperlink" xfId="24211" builtinId="8" hidden="1"/>
    <cellStyle name="Hiperlink" xfId="24213" builtinId="8" hidden="1"/>
    <cellStyle name="Hiperlink" xfId="24215" builtinId="8" hidden="1"/>
    <cellStyle name="Hiperlink" xfId="24217" builtinId="8" hidden="1"/>
    <cellStyle name="Hiperlink" xfId="24219" builtinId="8" hidden="1"/>
    <cellStyle name="Hiperlink" xfId="24221" builtinId="8" hidden="1"/>
    <cellStyle name="Hiperlink" xfId="24223" builtinId="8" hidden="1"/>
    <cellStyle name="Hiperlink" xfId="24225" builtinId="8" hidden="1"/>
    <cellStyle name="Hiperlink" xfId="24227" builtinId="8" hidden="1"/>
    <cellStyle name="Hiperlink" xfId="24229" builtinId="8" hidden="1"/>
    <cellStyle name="Hiperlink" xfId="23740" builtinId="8" hidden="1"/>
    <cellStyle name="Hiperlink" xfId="24233" builtinId="8" hidden="1"/>
    <cellStyle name="Hiperlink" xfId="24235" builtinId="8" hidden="1"/>
    <cellStyle name="Hiperlink" xfId="24237" builtinId="8" hidden="1"/>
    <cellStyle name="Hiperlink" xfId="24239" builtinId="8" hidden="1"/>
    <cellStyle name="Hiperlink" xfId="24241" builtinId="8" hidden="1"/>
    <cellStyle name="Hiperlink" xfId="24243" builtinId="8" hidden="1"/>
    <cellStyle name="Hiperlink" xfId="24245" builtinId="8" hidden="1"/>
    <cellStyle name="Hiperlink" xfId="24247" builtinId="8" hidden="1"/>
    <cellStyle name="Hiperlink" xfId="24249" builtinId="8" hidden="1"/>
    <cellStyle name="Hiperlink" xfId="24251" builtinId="8" hidden="1"/>
    <cellStyle name="Hiperlink" xfId="24253" builtinId="8" hidden="1"/>
    <cellStyle name="Hiperlink" xfId="24255" builtinId="8" hidden="1"/>
    <cellStyle name="Hiperlink" xfId="24257" builtinId="8" hidden="1"/>
    <cellStyle name="Hiperlink" xfId="24259" builtinId="8" hidden="1"/>
    <cellStyle name="Hiperlink" xfId="24261" builtinId="8" hidden="1"/>
    <cellStyle name="Hiperlink" xfId="24263" builtinId="8" hidden="1"/>
    <cellStyle name="Hiperlink" xfId="24265" builtinId="8" hidden="1"/>
    <cellStyle name="Hiperlink" xfId="24267" builtinId="8" hidden="1"/>
    <cellStyle name="Hiperlink" xfId="24269" builtinId="8" hidden="1"/>
    <cellStyle name="Hiperlink" xfId="24271" builtinId="8" hidden="1"/>
    <cellStyle name="Hiperlink" xfId="24273" builtinId="8" hidden="1"/>
    <cellStyle name="Hiperlink" xfId="24275" builtinId="8" hidden="1"/>
    <cellStyle name="Hiperlink" xfId="24277" builtinId="8" hidden="1"/>
    <cellStyle name="Hiperlink" xfId="24279" builtinId="8" hidden="1"/>
    <cellStyle name="Hiperlink" xfId="24281" builtinId="8" hidden="1"/>
    <cellStyle name="Hiperlink" xfId="24283" builtinId="8" hidden="1"/>
    <cellStyle name="Hiperlink" xfId="24285" builtinId="8" hidden="1"/>
    <cellStyle name="Hiperlink" xfId="24287" builtinId="8" hidden="1"/>
    <cellStyle name="Hiperlink" xfId="24289" builtinId="8" hidden="1"/>
    <cellStyle name="Hiperlink" xfId="24291" builtinId="8" hidden="1"/>
    <cellStyle name="Hiperlink" xfId="24293" builtinId="8" hidden="1"/>
    <cellStyle name="Hiperlink" xfId="24295" builtinId="8" hidden="1"/>
    <cellStyle name="Hiperlink" xfId="24297" builtinId="8" hidden="1"/>
    <cellStyle name="Hiperlink" xfId="24299" builtinId="8" hidden="1"/>
    <cellStyle name="Hiperlink" xfId="24301" builtinId="8" hidden="1"/>
    <cellStyle name="Hiperlink" xfId="24303" builtinId="8" hidden="1"/>
    <cellStyle name="Hiperlink" xfId="24305" builtinId="8" hidden="1"/>
    <cellStyle name="Hiperlink" xfId="24307" builtinId="8" hidden="1"/>
    <cellStyle name="Hiperlink" xfId="24309" builtinId="8" hidden="1"/>
    <cellStyle name="Hiperlink" xfId="24311" builtinId="8" hidden="1"/>
    <cellStyle name="Hiperlink" xfId="24313" builtinId="8" hidden="1"/>
    <cellStyle name="Hiperlink" xfId="24315" builtinId="8" hidden="1"/>
    <cellStyle name="Hiperlink" xfId="24317" builtinId="8" hidden="1"/>
    <cellStyle name="Hiperlink" xfId="24319" builtinId="8" hidden="1"/>
    <cellStyle name="Hiperlink" xfId="24321" builtinId="8" hidden="1"/>
    <cellStyle name="Hiperlink" xfId="24323" builtinId="8" hidden="1"/>
    <cellStyle name="Hiperlink" xfId="24325" builtinId="8" hidden="1"/>
    <cellStyle name="Hiperlink" xfId="24327" builtinId="8" hidden="1"/>
    <cellStyle name="Hiperlink" xfId="24134" builtinId="8" hidden="1"/>
    <cellStyle name="Hiperlink" xfId="24331" builtinId="8" hidden="1"/>
    <cellStyle name="Hiperlink" xfId="24333" builtinId="8" hidden="1"/>
    <cellStyle name="Hiperlink" xfId="24335" builtinId="8" hidden="1"/>
    <cellStyle name="Hiperlink" xfId="24337" builtinId="8" hidden="1"/>
    <cellStyle name="Hiperlink" xfId="24339" builtinId="8" hidden="1"/>
    <cellStyle name="Hiperlink" xfId="24341" builtinId="8" hidden="1"/>
    <cellStyle name="Hiperlink" xfId="24343" builtinId="8" hidden="1"/>
    <cellStyle name="Hiperlink" xfId="24345" builtinId="8" hidden="1"/>
    <cellStyle name="Hiperlink" xfId="24347" builtinId="8" hidden="1"/>
    <cellStyle name="Hiperlink" xfId="24349" builtinId="8" hidden="1"/>
    <cellStyle name="Hiperlink" xfId="24351" builtinId="8" hidden="1"/>
    <cellStyle name="Hiperlink" xfId="24353" builtinId="8" hidden="1"/>
    <cellStyle name="Hiperlink" xfId="24355" builtinId="8" hidden="1"/>
    <cellStyle name="Hiperlink" xfId="24357" builtinId="8" hidden="1"/>
    <cellStyle name="Hiperlink" xfId="24359" builtinId="8" hidden="1"/>
    <cellStyle name="Hiperlink" xfId="24361" builtinId="8" hidden="1"/>
    <cellStyle name="Hiperlink" xfId="24363" builtinId="8" hidden="1"/>
    <cellStyle name="Hiperlink" xfId="24365" builtinId="8" hidden="1"/>
    <cellStyle name="Hiperlink" xfId="24367" builtinId="8" hidden="1"/>
    <cellStyle name="Hiperlink" xfId="24369" builtinId="8" hidden="1"/>
    <cellStyle name="Hiperlink" xfId="24371" builtinId="8" hidden="1"/>
    <cellStyle name="Hiperlink" xfId="24373" builtinId="8" hidden="1"/>
    <cellStyle name="Hiperlink" xfId="24375" builtinId="8" hidden="1"/>
    <cellStyle name="Hiperlink" xfId="24377" builtinId="8" hidden="1"/>
    <cellStyle name="Hiperlink" xfId="24379" builtinId="8" hidden="1"/>
    <cellStyle name="Hiperlink" xfId="24381" builtinId="8" hidden="1"/>
    <cellStyle name="Hiperlink" xfId="24383" builtinId="8" hidden="1"/>
    <cellStyle name="Hiperlink" xfId="24385" builtinId="8" hidden="1"/>
    <cellStyle name="Hiperlink" xfId="24387" builtinId="8" hidden="1"/>
    <cellStyle name="Hiperlink" xfId="24389" builtinId="8" hidden="1"/>
    <cellStyle name="Hiperlink" xfId="24391" builtinId="8" hidden="1"/>
    <cellStyle name="Hiperlink" xfId="24393" builtinId="8" hidden="1"/>
    <cellStyle name="Hiperlink" xfId="24395" builtinId="8" hidden="1"/>
    <cellStyle name="Hiperlink" xfId="24397" builtinId="8" hidden="1"/>
    <cellStyle name="Hiperlink" xfId="24399" builtinId="8" hidden="1"/>
    <cellStyle name="Hiperlink" xfId="24401" builtinId="8" hidden="1"/>
    <cellStyle name="Hiperlink" xfId="24403" builtinId="8" hidden="1"/>
    <cellStyle name="Hiperlink" xfId="24405" builtinId="8" hidden="1"/>
    <cellStyle name="Hiperlink" xfId="24407" builtinId="8" hidden="1"/>
    <cellStyle name="Hiperlink" xfId="24409" builtinId="8" hidden="1"/>
    <cellStyle name="Hiperlink" xfId="24411" builtinId="8" hidden="1"/>
    <cellStyle name="Hiperlink" xfId="24413" builtinId="8" hidden="1"/>
    <cellStyle name="Hiperlink" xfId="24415" builtinId="8" hidden="1"/>
    <cellStyle name="Hiperlink" xfId="24417" builtinId="8" hidden="1"/>
    <cellStyle name="Hiperlink" xfId="24419" builtinId="8" hidden="1"/>
    <cellStyle name="Hiperlink" xfId="24421" builtinId="8" hidden="1"/>
    <cellStyle name="Hiperlink" xfId="24423" builtinId="8" hidden="1"/>
    <cellStyle name="Hiperlink" xfId="24425" builtinId="8" hidden="1"/>
    <cellStyle name="Hiperlink" xfId="24232" builtinId="8" hidden="1"/>
    <cellStyle name="Hiperlink" xfId="24429" builtinId="8" hidden="1"/>
    <cellStyle name="Hiperlink" xfId="24431" builtinId="8" hidden="1"/>
    <cellStyle name="Hiperlink" xfId="24433" builtinId="8" hidden="1"/>
    <cellStyle name="Hiperlink" xfId="24435" builtinId="8" hidden="1"/>
    <cellStyle name="Hiperlink" xfId="24437" builtinId="8" hidden="1"/>
    <cellStyle name="Hiperlink" xfId="24439" builtinId="8" hidden="1"/>
    <cellStyle name="Hiperlink" xfId="24441" builtinId="8" hidden="1"/>
    <cellStyle name="Hiperlink" xfId="24443" builtinId="8" hidden="1"/>
    <cellStyle name="Hiperlink" xfId="24445" builtinId="8" hidden="1"/>
    <cellStyle name="Hiperlink" xfId="24447" builtinId="8" hidden="1"/>
    <cellStyle name="Hiperlink" xfId="24449" builtinId="8" hidden="1"/>
    <cellStyle name="Hiperlink" xfId="24451" builtinId="8" hidden="1"/>
    <cellStyle name="Hiperlink" xfId="24453" builtinId="8" hidden="1"/>
    <cellStyle name="Hiperlink" xfId="24455" builtinId="8" hidden="1"/>
    <cellStyle name="Hiperlink" xfId="24457" builtinId="8" hidden="1"/>
    <cellStyle name="Hiperlink" xfId="24459" builtinId="8" hidden="1"/>
    <cellStyle name="Hiperlink" xfId="24461" builtinId="8" hidden="1"/>
    <cellStyle name="Hiperlink" xfId="24463" builtinId="8" hidden="1"/>
    <cellStyle name="Hiperlink" xfId="24465" builtinId="8" hidden="1"/>
    <cellStyle name="Hiperlink" xfId="24467" builtinId="8" hidden="1"/>
    <cellStyle name="Hiperlink" xfId="24469" builtinId="8" hidden="1"/>
    <cellStyle name="Hiperlink" xfId="24471" builtinId="8" hidden="1"/>
    <cellStyle name="Hiperlink" xfId="24473" builtinId="8" hidden="1"/>
    <cellStyle name="Hiperlink" xfId="24475" builtinId="8" hidden="1"/>
    <cellStyle name="Hiperlink" xfId="24477" builtinId="8" hidden="1"/>
    <cellStyle name="Hiperlink" xfId="24479" builtinId="8" hidden="1"/>
    <cellStyle name="Hiperlink" xfId="24481" builtinId="8" hidden="1"/>
    <cellStyle name="Hiperlink" xfId="24483" builtinId="8" hidden="1"/>
    <cellStyle name="Hiperlink" xfId="24485" builtinId="8" hidden="1"/>
    <cellStyle name="Hiperlink" xfId="24487" builtinId="8" hidden="1"/>
    <cellStyle name="Hiperlink" xfId="24489" builtinId="8" hidden="1"/>
    <cellStyle name="Hiperlink" xfId="24491" builtinId="8" hidden="1"/>
    <cellStyle name="Hiperlink" xfId="24493" builtinId="8" hidden="1"/>
    <cellStyle name="Hiperlink" xfId="24495" builtinId="8" hidden="1"/>
    <cellStyle name="Hiperlink" xfId="24497" builtinId="8" hidden="1"/>
    <cellStyle name="Hiperlink" xfId="24499" builtinId="8" hidden="1"/>
    <cellStyle name="Hiperlink" xfId="24501" builtinId="8" hidden="1"/>
    <cellStyle name="Hiperlink" xfId="24503" builtinId="8" hidden="1"/>
    <cellStyle name="Hiperlink" xfId="24505" builtinId="8" hidden="1"/>
    <cellStyle name="Hiperlink" xfId="24507" builtinId="8" hidden="1"/>
    <cellStyle name="Hiperlink" xfId="24509" builtinId="8" hidden="1"/>
    <cellStyle name="Hiperlink" xfId="24511" builtinId="8" hidden="1"/>
    <cellStyle name="Hiperlink" xfId="24513" builtinId="8" hidden="1"/>
    <cellStyle name="Hiperlink" xfId="24515" builtinId="8" hidden="1"/>
    <cellStyle name="Hiperlink" xfId="24517" builtinId="8" hidden="1"/>
    <cellStyle name="Hiperlink" xfId="24519" builtinId="8" hidden="1"/>
    <cellStyle name="Hiperlink" xfId="24521" builtinId="8" hidden="1"/>
    <cellStyle name="Hiperlink" xfId="24523" builtinId="8" hidden="1"/>
    <cellStyle name="Hiperlink" xfId="24330" builtinId="8" hidden="1"/>
    <cellStyle name="Hiperlink" xfId="24527" builtinId="8" hidden="1"/>
    <cellStyle name="Hiperlink" xfId="24529" builtinId="8" hidden="1"/>
    <cellStyle name="Hiperlink" xfId="24531" builtinId="8" hidden="1"/>
    <cellStyle name="Hiperlink" xfId="24533" builtinId="8" hidden="1"/>
    <cellStyle name="Hiperlink" xfId="24535" builtinId="8" hidden="1"/>
    <cellStyle name="Hiperlink" xfId="24537" builtinId="8" hidden="1"/>
    <cellStyle name="Hiperlink" xfId="24539" builtinId="8" hidden="1"/>
    <cellStyle name="Hiperlink" xfId="24541" builtinId="8" hidden="1"/>
    <cellStyle name="Hiperlink" xfId="24543" builtinId="8" hidden="1"/>
    <cellStyle name="Hiperlink" xfId="24545" builtinId="8" hidden="1"/>
    <cellStyle name="Hiperlink" xfId="24547" builtinId="8" hidden="1"/>
    <cellStyle name="Hiperlink" xfId="24549" builtinId="8" hidden="1"/>
    <cellStyle name="Hiperlink" xfId="24551" builtinId="8" hidden="1"/>
    <cellStyle name="Hiperlink" xfId="24553" builtinId="8" hidden="1"/>
    <cellStyle name="Hiperlink" xfId="24555" builtinId="8" hidden="1"/>
    <cellStyle name="Hiperlink" xfId="24557" builtinId="8" hidden="1"/>
    <cellStyle name="Hiperlink" xfId="24559" builtinId="8" hidden="1"/>
    <cellStyle name="Hiperlink" xfId="24561" builtinId="8" hidden="1"/>
    <cellStyle name="Hiperlink" xfId="24563" builtinId="8" hidden="1"/>
    <cellStyle name="Hiperlink" xfId="24565" builtinId="8" hidden="1"/>
    <cellStyle name="Hiperlink" xfId="24567" builtinId="8" hidden="1"/>
    <cellStyle name="Hiperlink" xfId="24569" builtinId="8" hidden="1"/>
    <cellStyle name="Hiperlink" xfId="24571" builtinId="8" hidden="1"/>
    <cellStyle name="Hiperlink" xfId="24573" builtinId="8" hidden="1"/>
    <cellStyle name="Hiperlink" xfId="24575" builtinId="8" hidden="1"/>
    <cellStyle name="Hiperlink" xfId="24577" builtinId="8" hidden="1"/>
    <cellStyle name="Hiperlink" xfId="24579" builtinId="8" hidden="1"/>
    <cellStyle name="Hiperlink" xfId="24581" builtinId="8" hidden="1"/>
    <cellStyle name="Hiperlink" xfId="24583" builtinId="8" hidden="1"/>
    <cellStyle name="Hiperlink" xfId="24585" builtinId="8" hidden="1"/>
    <cellStyle name="Hiperlink" xfId="24587" builtinId="8" hidden="1"/>
    <cellStyle name="Hiperlink" xfId="24589" builtinId="8" hidden="1"/>
    <cellStyle name="Hiperlink" xfId="24591" builtinId="8" hidden="1"/>
    <cellStyle name="Hiperlink" xfId="24593" builtinId="8" hidden="1"/>
    <cellStyle name="Hiperlink" xfId="24595" builtinId="8" hidden="1"/>
    <cellStyle name="Hiperlink" xfId="24597" builtinId="8" hidden="1"/>
    <cellStyle name="Hiperlink" xfId="24599" builtinId="8" hidden="1"/>
    <cellStyle name="Hiperlink" xfId="24601" builtinId="8" hidden="1"/>
    <cellStyle name="Hiperlink" xfId="24603" builtinId="8" hidden="1"/>
    <cellStyle name="Hiperlink" xfId="24605" builtinId="8" hidden="1"/>
    <cellStyle name="Hiperlink" xfId="24607" builtinId="8" hidden="1"/>
    <cellStyle name="Hiperlink" xfId="24609" builtinId="8" hidden="1"/>
    <cellStyle name="Hiperlink" xfId="24611" builtinId="8" hidden="1"/>
    <cellStyle name="Hiperlink" xfId="24613" builtinId="8" hidden="1"/>
    <cellStyle name="Hiperlink" xfId="24615" builtinId="8" hidden="1"/>
    <cellStyle name="Hiperlink" xfId="24617" builtinId="8" hidden="1"/>
    <cellStyle name="Hiperlink" xfId="24619" builtinId="8" hidden="1"/>
    <cellStyle name="Hiperlink" xfId="24621" builtinId="8" hidden="1"/>
    <cellStyle name="Hiperlink" xfId="24428" builtinId="8" hidden="1"/>
    <cellStyle name="Hiperlink" xfId="24625" builtinId="8" hidden="1"/>
    <cellStyle name="Hiperlink" xfId="24627" builtinId="8" hidden="1"/>
    <cellStyle name="Hiperlink" xfId="24629" builtinId="8" hidden="1"/>
    <cellStyle name="Hiperlink" xfId="24631" builtinId="8" hidden="1"/>
    <cellStyle name="Hiperlink" xfId="24633" builtinId="8" hidden="1"/>
    <cellStyle name="Hiperlink" xfId="24635" builtinId="8" hidden="1"/>
    <cellStyle name="Hiperlink" xfId="24637" builtinId="8" hidden="1"/>
    <cellStyle name="Hiperlink" xfId="24639" builtinId="8" hidden="1"/>
    <cellStyle name="Hiperlink" xfId="24641" builtinId="8" hidden="1"/>
    <cellStyle name="Hiperlink" xfId="24643" builtinId="8" hidden="1"/>
    <cellStyle name="Hiperlink" xfId="24645" builtinId="8" hidden="1"/>
    <cellStyle name="Hiperlink" xfId="24647" builtinId="8" hidden="1"/>
    <cellStyle name="Hiperlink" xfId="24649" builtinId="8" hidden="1"/>
    <cellStyle name="Hiperlink" xfId="24651" builtinId="8" hidden="1"/>
    <cellStyle name="Hiperlink" xfId="24653" builtinId="8" hidden="1"/>
    <cellStyle name="Hiperlink" xfId="24655" builtinId="8" hidden="1"/>
    <cellStyle name="Hiperlink" xfId="24657" builtinId="8" hidden="1"/>
    <cellStyle name="Hiperlink" xfId="24659" builtinId="8" hidden="1"/>
    <cellStyle name="Hiperlink" xfId="24661" builtinId="8" hidden="1"/>
    <cellStyle name="Hiperlink" xfId="24663" builtinId="8" hidden="1"/>
    <cellStyle name="Hiperlink" xfId="24665" builtinId="8" hidden="1"/>
    <cellStyle name="Hiperlink" xfId="24667" builtinId="8" hidden="1"/>
    <cellStyle name="Hiperlink" xfId="24669" builtinId="8" hidden="1"/>
    <cellStyle name="Hiperlink" xfId="24671" builtinId="8" hidden="1"/>
    <cellStyle name="Hiperlink" xfId="24673" builtinId="8" hidden="1"/>
    <cellStyle name="Hiperlink" xfId="24675" builtinId="8" hidden="1"/>
    <cellStyle name="Hiperlink" xfId="24677" builtinId="8" hidden="1"/>
    <cellStyle name="Hiperlink" xfId="24679" builtinId="8" hidden="1"/>
    <cellStyle name="Hiperlink" xfId="24681" builtinId="8" hidden="1"/>
    <cellStyle name="Hiperlink" xfId="24683" builtinId="8" hidden="1"/>
    <cellStyle name="Hiperlink" xfId="24685" builtinId="8" hidden="1"/>
    <cellStyle name="Hiperlink" xfId="24687" builtinId="8" hidden="1"/>
    <cellStyle name="Hiperlink" xfId="24689" builtinId="8" hidden="1"/>
    <cellStyle name="Hiperlink" xfId="24691" builtinId="8" hidden="1"/>
    <cellStyle name="Hiperlink" xfId="24693" builtinId="8" hidden="1"/>
    <cellStyle name="Hiperlink" xfId="24695" builtinId="8" hidden="1"/>
    <cellStyle name="Hiperlink" xfId="24697" builtinId="8" hidden="1"/>
    <cellStyle name="Hiperlink" xfId="24699" builtinId="8" hidden="1"/>
    <cellStyle name="Hiperlink" xfId="24701" builtinId="8" hidden="1"/>
    <cellStyle name="Hiperlink" xfId="24703" builtinId="8" hidden="1"/>
    <cellStyle name="Hiperlink" xfId="24705" builtinId="8" hidden="1"/>
    <cellStyle name="Hiperlink" xfId="24707" builtinId="8" hidden="1"/>
    <cellStyle name="Hiperlink" xfId="24709" builtinId="8" hidden="1"/>
    <cellStyle name="Hiperlink" xfId="24711" builtinId="8" hidden="1"/>
    <cellStyle name="Hiperlink" xfId="24713" builtinId="8" hidden="1"/>
    <cellStyle name="Hiperlink" xfId="24715" builtinId="8" hidden="1"/>
    <cellStyle name="Hiperlink" xfId="24717" builtinId="8" hidden="1"/>
    <cellStyle name="Hiperlink" xfId="24719" builtinId="8" hidden="1"/>
    <cellStyle name="Hiperlink" xfId="24526" builtinId="8" hidden="1"/>
    <cellStyle name="Hiperlink" xfId="24723" builtinId="8" hidden="1"/>
    <cellStyle name="Hiperlink" xfId="24725" builtinId="8" hidden="1"/>
    <cellStyle name="Hiperlink" xfId="24727" builtinId="8" hidden="1"/>
    <cellStyle name="Hiperlink" xfId="24729" builtinId="8" hidden="1"/>
    <cellStyle name="Hiperlink" xfId="24731" builtinId="8" hidden="1"/>
    <cellStyle name="Hiperlink" xfId="24733" builtinId="8" hidden="1"/>
    <cellStyle name="Hiperlink" xfId="24735" builtinId="8" hidden="1"/>
    <cellStyle name="Hiperlink" xfId="24737" builtinId="8" hidden="1"/>
    <cellStyle name="Hiperlink" xfId="24739" builtinId="8" hidden="1"/>
    <cellStyle name="Hiperlink" xfId="24741" builtinId="8" hidden="1"/>
    <cellStyle name="Hiperlink" xfId="24743" builtinId="8" hidden="1"/>
    <cellStyle name="Hiperlink" xfId="24745" builtinId="8" hidden="1"/>
    <cellStyle name="Hiperlink" xfId="24747" builtinId="8" hidden="1"/>
    <cellStyle name="Hiperlink" xfId="24749" builtinId="8" hidden="1"/>
    <cellStyle name="Hiperlink" xfId="24751" builtinId="8" hidden="1"/>
    <cellStyle name="Hiperlink" xfId="24753" builtinId="8" hidden="1"/>
    <cellStyle name="Hiperlink" xfId="24755" builtinId="8" hidden="1"/>
    <cellStyle name="Hiperlink" xfId="24757" builtinId="8" hidden="1"/>
    <cellStyle name="Hiperlink" xfId="24759" builtinId="8" hidden="1"/>
    <cellStyle name="Hiperlink" xfId="24761" builtinId="8" hidden="1"/>
    <cellStyle name="Hiperlink" xfId="24763" builtinId="8" hidden="1"/>
    <cellStyle name="Hiperlink" xfId="24765" builtinId="8" hidden="1"/>
    <cellStyle name="Hiperlink" xfId="24767" builtinId="8" hidden="1"/>
    <cellStyle name="Hiperlink" xfId="24769" builtinId="8" hidden="1"/>
    <cellStyle name="Hiperlink" xfId="24771" builtinId="8" hidden="1"/>
    <cellStyle name="Hiperlink" xfId="24773" builtinId="8" hidden="1"/>
    <cellStyle name="Hiperlink" xfId="24775" builtinId="8" hidden="1"/>
    <cellStyle name="Hiperlink" xfId="24777" builtinId="8" hidden="1"/>
    <cellStyle name="Hiperlink" xfId="24779" builtinId="8" hidden="1"/>
    <cellStyle name="Hiperlink" xfId="24781" builtinId="8" hidden="1"/>
    <cellStyle name="Hiperlink" xfId="24783" builtinId="8" hidden="1"/>
    <cellStyle name="Hiperlink" xfId="24785" builtinId="8" hidden="1"/>
    <cellStyle name="Hiperlink" xfId="24787" builtinId="8" hidden="1"/>
    <cellStyle name="Hiperlink" xfId="24789" builtinId="8" hidden="1"/>
    <cellStyle name="Hiperlink" xfId="24791" builtinId="8" hidden="1"/>
    <cellStyle name="Hiperlink" xfId="24793" builtinId="8" hidden="1"/>
    <cellStyle name="Hiperlink" xfId="24795" builtinId="8" hidden="1"/>
    <cellStyle name="Hiperlink" xfId="24797" builtinId="8" hidden="1"/>
    <cellStyle name="Hiperlink" xfId="24799" builtinId="8" hidden="1"/>
    <cellStyle name="Hiperlink" xfId="24801" builtinId="8" hidden="1"/>
    <cellStyle name="Hiperlink" xfId="24803" builtinId="8" hidden="1"/>
    <cellStyle name="Hiperlink" xfId="24805" builtinId="8" hidden="1"/>
    <cellStyle name="Hiperlink" xfId="24807" builtinId="8" hidden="1"/>
    <cellStyle name="Hiperlink" xfId="24809" builtinId="8" hidden="1"/>
    <cellStyle name="Hiperlink" xfId="24811" builtinId="8" hidden="1"/>
    <cellStyle name="Hiperlink" xfId="24813" builtinId="8" hidden="1"/>
    <cellStyle name="Hiperlink" xfId="24815" builtinId="8" hidden="1"/>
    <cellStyle name="Hiperlink" xfId="24817" builtinId="8" hidden="1"/>
    <cellStyle name="Hiperlink" xfId="24624" builtinId="8" hidden="1"/>
    <cellStyle name="Hiperlink" xfId="24821" builtinId="8" hidden="1"/>
    <cellStyle name="Hiperlink" xfId="24823" builtinId="8" hidden="1"/>
    <cellStyle name="Hiperlink" xfId="24825" builtinId="8" hidden="1"/>
    <cellStyle name="Hiperlink" xfId="24827" builtinId="8" hidden="1"/>
    <cellStyle name="Hiperlink" xfId="24829" builtinId="8" hidden="1"/>
    <cellStyle name="Hiperlink" xfId="24831" builtinId="8" hidden="1"/>
    <cellStyle name="Hiperlink" xfId="24833" builtinId="8" hidden="1"/>
    <cellStyle name="Hiperlink" xfId="24835" builtinId="8" hidden="1"/>
    <cellStyle name="Hiperlink" xfId="24837" builtinId="8" hidden="1"/>
    <cellStyle name="Hiperlink" xfId="24839" builtinId="8" hidden="1"/>
    <cellStyle name="Hiperlink" xfId="24841" builtinId="8" hidden="1"/>
    <cellStyle name="Hiperlink" xfId="24843" builtinId="8" hidden="1"/>
    <cellStyle name="Hiperlink" xfId="24845" builtinId="8" hidden="1"/>
    <cellStyle name="Hiperlink" xfId="24847" builtinId="8" hidden="1"/>
    <cellStyle name="Hiperlink" xfId="24849" builtinId="8" hidden="1"/>
    <cellStyle name="Hiperlink" xfId="24851" builtinId="8" hidden="1"/>
    <cellStyle name="Hiperlink" xfId="24853" builtinId="8" hidden="1"/>
    <cellStyle name="Hiperlink" xfId="24855" builtinId="8" hidden="1"/>
    <cellStyle name="Hiperlink" xfId="24857" builtinId="8" hidden="1"/>
    <cellStyle name="Hiperlink" xfId="24859" builtinId="8" hidden="1"/>
    <cellStyle name="Hiperlink" xfId="24861" builtinId="8" hidden="1"/>
    <cellStyle name="Hiperlink" xfId="24863" builtinId="8" hidden="1"/>
    <cellStyle name="Hiperlink" xfId="24865" builtinId="8" hidden="1"/>
    <cellStyle name="Hiperlink" xfId="24867" builtinId="8" hidden="1"/>
    <cellStyle name="Hiperlink" xfId="24869" builtinId="8" hidden="1"/>
    <cellStyle name="Hiperlink" xfId="24871" builtinId="8" hidden="1"/>
    <cellStyle name="Hiperlink" xfId="24873" builtinId="8" hidden="1"/>
    <cellStyle name="Hiperlink" xfId="24875" builtinId="8" hidden="1"/>
    <cellStyle name="Hiperlink" xfId="24877" builtinId="8" hidden="1"/>
    <cellStyle name="Hiperlink" xfId="24879" builtinId="8" hidden="1"/>
    <cellStyle name="Hiperlink" xfId="24881" builtinId="8" hidden="1"/>
    <cellStyle name="Hiperlink" xfId="24883" builtinId="8" hidden="1"/>
    <cellStyle name="Hiperlink" xfId="24885" builtinId="8" hidden="1"/>
    <cellStyle name="Hiperlink" xfId="24887" builtinId="8" hidden="1"/>
    <cellStyle name="Hiperlink" xfId="24889" builtinId="8" hidden="1"/>
    <cellStyle name="Hiperlink" xfId="24891" builtinId="8" hidden="1"/>
    <cellStyle name="Hiperlink" xfId="24893" builtinId="8" hidden="1"/>
    <cellStyle name="Hiperlink" xfId="24895" builtinId="8" hidden="1"/>
    <cellStyle name="Hiperlink" xfId="24897" builtinId="8" hidden="1"/>
    <cellStyle name="Hiperlink" xfId="24899" builtinId="8" hidden="1"/>
    <cellStyle name="Hiperlink" xfId="24901" builtinId="8" hidden="1"/>
    <cellStyle name="Hiperlink" xfId="24903" builtinId="8" hidden="1"/>
    <cellStyle name="Hiperlink" xfId="24905" builtinId="8" hidden="1"/>
    <cellStyle name="Hiperlink" xfId="24907" builtinId="8" hidden="1"/>
    <cellStyle name="Hiperlink" xfId="24909" builtinId="8" hidden="1"/>
    <cellStyle name="Hiperlink" xfId="24911" builtinId="8" hidden="1"/>
    <cellStyle name="Hiperlink" xfId="24913" builtinId="8" hidden="1"/>
    <cellStyle name="Hiperlink" xfId="24915" builtinId="8" hidden="1"/>
    <cellStyle name="Hiperlink" xfId="24722" builtinId="8" hidden="1"/>
    <cellStyle name="Hiperlink" xfId="24919" builtinId="8" hidden="1"/>
    <cellStyle name="Hiperlink" xfId="24921" builtinId="8" hidden="1"/>
    <cellStyle name="Hiperlink" xfId="24923" builtinId="8" hidden="1"/>
    <cellStyle name="Hiperlink" xfId="24925" builtinId="8" hidden="1"/>
    <cellStyle name="Hiperlink" xfId="24927" builtinId="8" hidden="1"/>
    <cellStyle name="Hiperlink" xfId="24929" builtinId="8" hidden="1"/>
    <cellStyle name="Hiperlink" xfId="24931" builtinId="8" hidden="1"/>
    <cellStyle name="Hiperlink" xfId="24933" builtinId="8" hidden="1"/>
    <cellStyle name="Hiperlink" xfId="24935" builtinId="8" hidden="1"/>
    <cellStyle name="Hiperlink" xfId="24937" builtinId="8" hidden="1"/>
    <cellStyle name="Hiperlink" xfId="24939" builtinId="8" hidden="1"/>
    <cellStyle name="Hiperlink" xfId="24941" builtinId="8" hidden="1"/>
    <cellStyle name="Hiperlink" xfId="24943" builtinId="8" hidden="1"/>
    <cellStyle name="Hiperlink" xfId="24945" builtinId="8" hidden="1"/>
    <cellStyle name="Hiperlink" xfId="24947" builtinId="8" hidden="1"/>
    <cellStyle name="Hiperlink" xfId="24949" builtinId="8" hidden="1"/>
    <cellStyle name="Hiperlink" xfId="24951" builtinId="8" hidden="1"/>
    <cellStyle name="Hiperlink" xfId="24953" builtinId="8" hidden="1"/>
    <cellStyle name="Hiperlink" xfId="24955" builtinId="8" hidden="1"/>
    <cellStyle name="Hiperlink" xfId="24957" builtinId="8" hidden="1"/>
    <cellStyle name="Hiperlink" xfId="24959" builtinId="8" hidden="1"/>
    <cellStyle name="Hiperlink" xfId="24961" builtinId="8" hidden="1"/>
    <cellStyle name="Hiperlink" xfId="24963" builtinId="8" hidden="1"/>
    <cellStyle name="Hiperlink" xfId="24965" builtinId="8" hidden="1"/>
    <cellStyle name="Hiperlink" xfId="24967" builtinId="8" hidden="1"/>
    <cellStyle name="Hiperlink" xfId="24969" builtinId="8" hidden="1"/>
    <cellStyle name="Hiperlink" xfId="24971" builtinId="8" hidden="1"/>
    <cellStyle name="Hiperlink" xfId="24973" builtinId="8" hidden="1"/>
    <cellStyle name="Hiperlink" xfId="24975" builtinId="8" hidden="1"/>
    <cellStyle name="Hiperlink" xfId="24977" builtinId="8" hidden="1"/>
    <cellStyle name="Hiperlink" xfId="24979" builtinId="8" hidden="1"/>
    <cellStyle name="Hiperlink" xfId="24981" builtinId="8" hidden="1"/>
    <cellStyle name="Hiperlink" xfId="24983" builtinId="8" hidden="1"/>
    <cellStyle name="Hiperlink" xfId="24985" builtinId="8" hidden="1"/>
    <cellStyle name="Hiperlink" xfId="24987" builtinId="8" hidden="1"/>
    <cellStyle name="Hiperlink" xfId="24989" builtinId="8" hidden="1"/>
    <cellStyle name="Hiperlink" xfId="24991" builtinId="8" hidden="1"/>
    <cellStyle name="Hiperlink" xfId="24993" builtinId="8" hidden="1"/>
    <cellStyle name="Hiperlink" xfId="24995" builtinId="8" hidden="1"/>
    <cellStyle name="Hiperlink" xfId="24997" builtinId="8" hidden="1"/>
    <cellStyle name="Hiperlink" xfId="24999" builtinId="8" hidden="1"/>
    <cellStyle name="Hiperlink" xfId="25001" builtinId="8" hidden="1"/>
    <cellStyle name="Hiperlink" xfId="25003" builtinId="8" hidden="1"/>
    <cellStyle name="Hiperlink" xfId="25005" builtinId="8" hidden="1"/>
    <cellStyle name="Hiperlink" xfId="25007" builtinId="8" hidden="1"/>
    <cellStyle name="Hiperlink" xfId="25009" builtinId="8" hidden="1"/>
    <cellStyle name="Hiperlink" xfId="25011" builtinId="8" hidden="1"/>
    <cellStyle name="Hiperlink" xfId="25013" builtinId="8" hidden="1"/>
    <cellStyle name="Hiperlink" xfId="24820" builtinId="8" hidden="1"/>
    <cellStyle name="Hiperlink" xfId="25017" builtinId="8" hidden="1"/>
    <cellStyle name="Hiperlink" xfId="25019" builtinId="8" hidden="1"/>
    <cellStyle name="Hiperlink" xfId="25021" builtinId="8" hidden="1"/>
    <cellStyle name="Hiperlink" xfId="25023" builtinId="8" hidden="1"/>
    <cellStyle name="Hiperlink" xfId="25025" builtinId="8" hidden="1"/>
    <cellStyle name="Hiperlink" xfId="25027" builtinId="8" hidden="1"/>
    <cellStyle name="Hiperlink" xfId="25029" builtinId="8" hidden="1"/>
    <cellStyle name="Hiperlink" xfId="25031" builtinId="8" hidden="1"/>
    <cellStyle name="Hiperlink" xfId="25033" builtinId="8" hidden="1"/>
    <cellStyle name="Hiperlink" xfId="25035" builtinId="8" hidden="1"/>
    <cellStyle name="Hiperlink" xfId="25037" builtinId="8" hidden="1"/>
    <cellStyle name="Hiperlink" xfId="25039" builtinId="8" hidden="1"/>
    <cellStyle name="Hiperlink" xfId="25041" builtinId="8" hidden="1"/>
    <cellStyle name="Hiperlink" xfId="25043" builtinId="8" hidden="1"/>
    <cellStyle name="Hiperlink" xfId="25045" builtinId="8" hidden="1"/>
    <cellStyle name="Hiperlink" xfId="25047" builtinId="8" hidden="1"/>
    <cellStyle name="Hiperlink" xfId="25049" builtinId="8" hidden="1"/>
    <cellStyle name="Hiperlink" xfId="25051" builtinId="8" hidden="1"/>
    <cellStyle name="Hiperlink" xfId="25053" builtinId="8" hidden="1"/>
    <cellStyle name="Hiperlink" xfId="25055" builtinId="8" hidden="1"/>
    <cellStyle name="Hiperlink" xfId="25057" builtinId="8" hidden="1"/>
    <cellStyle name="Hiperlink" xfId="25059" builtinId="8" hidden="1"/>
    <cellStyle name="Hiperlink" xfId="25061" builtinId="8" hidden="1"/>
    <cellStyle name="Hiperlink" xfId="25063" builtinId="8" hidden="1"/>
    <cellStyle name="Hiperlink" xfId="25065" builtinId="8" hidden="1"/>
    <cellStyle name="Hiperlink" xfId="25067" builtinId="8" hidden="1"/>
    <cellStyle name="Hiperlink" xfId="25069" builtinId="8" hidden="1"/>
    <cellStyle name="Hiperlink" xfId="25071" builtinId="8" hidden="1"/>
    <cellStyle name="Hiperlink" xfId="25073" builtinId="8" hidden="1"/>
    <cellStyle name="Hiperlink" xfId="25075" builtinId="8" hidden="1"/>
    <cellStyle name="Hiperlink" xfId="25077" builtinId="8" hidden="1"/>
    <cellStyle name="Hiperlink" xfId="25079" builtinId="8" hidden="1"/>
    <cellStyle name="Hiperlink" xfId="25081" builtinId="8" hidden="1"/>
    <cellStyle name="Hiperlink" xfId="25083" builtinId="8" hidden="1"/>
    <cellStyle name="Hiperlink" xfId="25085" builtinId="8" hidden="1"/>
    <cellStyle name="Hiperlink" xfId="25087" builtinId="8" hidden="1"/>
    <cellStyle name="Hiperlink" xfId="25089" builtinId="8" hidden="1"/>
    <cellStyle name="Hiperlink" xfId="25091" builtinId="8" hidden="1"/>
    <cellStyle name="Hiperlink" xfId="25093" builtinId="8" hidden="1"/>
    <cellStyle name="Hiperlink" xfId="25095" builtinId="8" hidden="1"/>
    <cellStyle name="Hiperlink" xfId="25097" builtinId="8" hidden="1"/>
    <cellStyle name="Hiperlink" xfId="25099" builtinId="8" hidden="1"/>
    <cellStyle name="Hiperlink" xfId="25101" builtinId="8" hidden="1"/>
    <cellStyle name="Hiperlink" xfId="25103" builtinId="8" hidden="1"/>
    <cellStyle name="Hiperlink" xfId="25105" builtinId="8" hidden="1"/>
    <cellStyle name="Hiperlink" xfId="25107" builtinId="8" hidden="1"/>
    <cellStyle name="Hiperlink" xfId="25109" builtinId="8" hidden="1"/>
    <cellStyle name="Hiperlink" xfId="25111" builtinId="8" hidden="1"/>
    <cellStyle name="Hiperlink" xfId="24918" builtinId="8" hidden="1"/>
    <cellStyle name="Hiperlink" xfId="25115" builtinId="8" hidden="1"/>
    <cellStyle name="Hiperlink" xfId="25117" builtinId="8" hidden="1"/>
    <cellStyle name="Hiperlink" xfId="25119" builtinId="8" hidden="1"/>
    <cellStyle name="Hiperlink" xfId="25121" builtinId="8" hidden="1"/>
    <cellStyle name="Hiperlink" xfId="25123" builtinId="8" hidden="1"/>
    <cellStyle name="Hiperlink" xfId="25125" builtinId="8" hidden="1"/>
    <cellStyle name="Hiperlink" xfId="25127" builtinId="8" hidden="1"/>
    <cellStyle name="Hiperlink" xfId="25129" builtinId="8" hidden="1"/>
    <cellStyle name="Hiperlink" xfId="25131" builtinId="8" hidden="1"/>
    <cellStyle name="Hiperlink" xfId="25133" builtinId="8" hidden="1"/>
    <cellStyle name="Hiperlink" xfId="25135" builtinId="8" hidden="1"/>
    <cellStyle name="Hiperlink" xfId="25137" builtinId="8" hidden="1"/>
    <cellStyle name="Hiperlink" xfId="25139" builtinId="8" hidden="1"/>
    <cellStyle name="Hiperlink" xfId="25141" builtinId="8" hidden="1"/>
    <cellStyle name="Hiperlink" xfId="25143" builtinId="8" hidden="1"/>
    <cellStyle name="Hiperlink" xfId="25145" builtinId="8" hidden="1"/>
    <cellStyle name="Hiperlink" xfId="25147" builtinId="8" hidden="1"/>
    <cellStyle name="Hiperlink" xfId="25149" builtinId="8" hidden="1"/>
    <cellStyle name="Hiperlink" xfId="25151" builtinId="8" hidden="1"/>
    <cellStyle name="Hiperlink" xfId="25153" builtinId="8" hidden="1"/>
    <cellStyle name="Hiperlink" xfId="25155" builtinId="8" hidden="1"/>
    <cellStyle name="Hiperlink" xfId="25157" builtinId="8" hidden="1"/>
    <cellStyle name="Hiperlink" xfId="25159" builtinId="8" hidden="1"/>
    <cellStyle name="Hiperlink" xfId="25161" builtinId="8" hidden="1"/>
    <cellStyle name="Hiperlink" xfId="25163" builtinId="8" hidden="1"/>
    <cellStyle name="Hiperlink" xfId="25165" builtinId="8" hidden="1"/>
    <cellStyle name="Hiperlink" xfId="25167" builtinId="8" hidden="1"/>
    <cellStyle name="Hiperlink" xfId="25169" builtinId="8" hidden="1"/>
    <cellStyle name="Hiperlink" xfId="25171" builtinId="8" hidden="1"/>
    <cellStyle name="Hiperlink" xfId="25173" builtinId="8" hidden="1"/>
    <cellStyle name="Hiperlink" xfId="25175" builtinId="8" hidden="1"/>
    <cellStyle name="Hiperlink" xfId="25177" builtinId="8" hidden="1"/>
    <cellStyle name="Hiperlink" xfId="25179" builtinId="8" hidden="1"/>
    <cellStyle name="Hiperlink" xfId="25181" builtinId="8" hidden="1"/>
    <cellStyle name="Hiperlink" xfId="25183" builtinId="8" hidden="1"/>
    <cellStyle name="Hiperlink" xfId="25185" builtinId="8" hidden="1"/>
    <cellStyle name="Hiperlink" xfId="25187" builtinId="8" hidden="1"/>
    <cellStyle name="Hiperlink" xfId="25189" builtinId="8" hidden="1"/>
    <cellStyle name="Hiperlink" xfId="25191" builtinId="8" hidden="1"/>
    <cellStyle name="Hiperlink" xfId="25193" builtinId="8" hidden="1"/>
    <cellStyle name="Hiperlink" xfId="25195" builtinId="8" hidden="1"/>
    <cellStyle name="Hiperlink" xfId="25197" builtinId="8" hidden="1"/>
    <cellStyle name="Hiperlink" xfId="25199" builtinId="8" hidden="1"/>
    <cellStyle name="Hiperlink" xfId="25201" builtinId="8" hidden="1"/>
    <cellStyle name="Hiperlink" xfId="25203" builtinId="8" hidden="1"/>
    <cellStyle name="Hiperlink" xfId="25205" builtinId="8" hidden="1"/>
    <cellStyle name="Hiperlink" xfId="25207" builtinId="8" hidden="1"/>
    <cellStyle name="Hiperlink" xfId="25209" builtinId="8" hidden="1"/>
    <cellStyle name="Hiperlink" xfId="25016" builtinId="8" hidden="1"/>
    <cellStyle name="Hiperlink" xfId="25213" builtinId="8" hidden="1"/>
    <cellStyle name="Hiperlink" xfId="25215" builtinId="8" hidden="1"/>
    <cellStyle name="Hiperlink" xfId="25217" builtinId="8" hidden="1"/>
    <cellStyle name="Hiperlink" xfId="25219" builtinId="8" hidden="1"/>
    <cellStyle name="Hiperlink" xfId="25221" builtinId="8" hidden="1"/>
    <cellStyle name="Hiperlink" xfId="25223" builtinId="8" hidden="1"/>
    <cellStyle name="Hiperlink" xfId="25225" builtinId="8" hidden="1"/>
    <cellStyle name="Hiperlink" xfId="25227" builtinId="8" hidden="1"/>
    <cellStyle name="Hiperlink" xfId="25229" builtinId="8" hidden="1"/>
    <cellStyle name="Hiperlink" xfId="25231" builtinId="8" hidden="1"/>
    <cellStyle name="Hiperlink" xfId="25233" builtinId="8" hidden="1"/>
    <cellStyle name="Hiperlink" xfId="25235" builtinId="8" hidden="1"/>
    <cellStyle name="Hiperlink" xfId="25237" builtinId="8" hidden="1"/>
    <cellStyle name="Hiperlink" xfId="25239" builtinId="8" hidden="1"/>
    <cellStyle name="Hiperlink" xfId="25241" builtinId="8" hidden="1"/>
    <cellStyle name="Hiperlink" xfId="25243" builtinId="8" hidden="1"/>
    <cellStyle name="Hiperlink" xfId="25245" builtinId="8" hidden="1"/>
    <cellStyle name="Hiperlink" xfId="25247" builtinId="8" hidden="1"/>
    <cellStyle name="Hiperlink" xfId="25249" builtinId="8" hidden="1"/>
    <cellStyle name="Hiperlink" xfId="25251" builtinId="8" hidden="1"/>
    <cellStyle name="Hiperlink" xfId="25253" builtinId="8" hidden="1"/>
    <cellStyle name="Hiperlink" xfId="25255" builtinId="8" hidden="1"/>
    <cellStyle name="Hiperlink" xfId="25257" builtinId="8" hidden="1"/>
    <cellStyle name="Hiperlink" xfId="25259" builtinId="8" hidden="1"/>
    <cellStyle name="Hiperlink" xfId="25261" builtinId="8" hidden="1"/>
    <cellStyle name="Hiperlink" xfId="25263" builtinId="8" hidden="1"/>
    <cellStyle name="Hiperlink" xfId="25265" builtinId="8" hidden="1"/>
    <cellStyle name="Hiperlink" xfId="25267" builtinId="8" hidden="1"/>
    <cellStyle name="Hiperlink" xfId="25269" builtinId="8" hidden="1"/>
    <cellStyle name="Hiperlink" xfId="25271" builtinId="8" hidden="1"/>
    <cellStyle name="Hiperlink" xfId="25273" builtinId="8" hidden="1"/>
    <cellStyle name="Hiperlink" xfId="25275" builtinId="8" hidden="1"/>
    <cellStyle name="Hiperlink" xfId="25277" builtinId="8" hidden="1"/>
    <cellStyle name="Hiperlink" xfId="25279" builtinId="8" hidden="1"/>
    <cellStyle name="Hiperlink" xfId="25281" builtinId="8" hidden="1"/>
    <cellStyle name="Hiperlink" xfId="25283" builtinId="8" hidden="1"/>
    <cellStyle name="Hiperlink" xfId="25285" builtinId="8" hidden="1"/>
    <cellStyle name="Hiperlink" xfId="25287" builtinId="8" hidden="1"/>
    <cellStyle name="Hiperlink" xfId="25289" builtinId="8" hidden="1"/>
    <cellStyle name="Hiperlink" xfId="25291" builtinId="8" hidden="1"/>
    <cellStyle name="Hiperlink" xfId="25293" builtinId="8" hidden="1"/>
    <cellStyle name="Hiperlink" xfId="25295" builtinId="8" hidden="1"/>
    <cellStyle name="Hiperlink" xfId="25297" builtinId="8" hidden="1"/>
    <cellStyle name="Hiperlink" xfId="25299" builtinId="8" hidden="1"/>
    <cellStyle name="Hiperlink" xfId="25301" builtinId="8" hidden="1"/>
    <cellStyle name="Hiperlink" xfId="25303" builtinId="8" hidden="1"/>
    <cellStyle name="Hiperlink" xfId="25305" builtinId="8" hidden="1"/>
    <cellStyle name="Hiperlink" xfId="25307" builtinId="8" hidden="1"/>
    <cellStyle name="Hiperlink" xfId="25114" builtinId="8" hidden="1"/>
    <cellStyle name="Hiperlink" xfId="25311" builtinId="8" hidden="1"/>
    <cellStyle name="Hiperlink" xfId="25313" builtinId="8" hidden="1"/>
    <cellStyle name="Hiperlink" xfId="25315" builtinId="8" hidden="1"/>
    <cellStyle name="Hiperlink" xfId="25317" builtinId="8" hidden="1"/>
    <cellStyle name="Hiperlink" xfId="25319" builtinId="8" hidden="1"/>
    <cellStyle name="Hiperlink" xfId="25321" builtinId="8" hidden="1"/>
    <cellStyle name="Hiperlink" xfId="25323" builtinId="8" hidden="1"/>
    <cellStyle name="Hiperlink" xfId="25325" builtinId="8" hidden="1"/>
    <cellStyle name="Hiperlink" xfId="25327" builtinId="8" hidden="1"/>
    <cellStyle name="Hiperlink" xfId="25329" builtinId="8" hidden="1"/>
    <cellStyle name="Hiperlink" xfId="25331" builtinId="8" hidden="1"/>
    <cellStyle name="Hiperlink" xfId="25333" builtinId="8" hidden="1"/>
    <cellStyle name="Hiperlink" xfId="25335" builtinId="8" hidden="1"/>
    <cellStyle name="Hiperlink" xfId="25337" builtinId="8" hidden="1"/>
    <cellStyle name="Hiperlink" xfId="25339" builtinId="8" hidden="1"/>
    <cellStyle name="Hiperlink" xfId="25341" builtinId="8" hidden="1"/>
    <cellStyle name="Hiperlink" xfId="25343" builtinId="8" hidden="1"/>
    <cellStyle name="Hiperlink" xfId="25345" builtinId="8" hidden="1"/>
    <cellStyle name="Hiperlink" xfId="25347" builtinId="8" hidden="1"/>
    <cellStyle name="Hiperlink" xfId="25349" builtinId="8" hidden="1"/>
    <cellStyle name="Hiperlink" xfId="25351" builtinId="8" hidden="1"/>
    <cellStyle name="Hiperlink" xfId="25353" builtinId="8" hidden="1"/>
    <cellStyle name="Hiperlink" xfId="25355" builtinId="8" hidden="1"/>
    <cellStyle name="Hiperlink" xfId="25357" builtinId="8" hidden="1"/>
    <cellStyle name="Hiperlink" xfId="25359" builtinId="8" hidden="1"/>
    <cellStyle name="Hiperlink" xfId="25361" builtinId="8" hidden="1"/>
    <cellStyle name="Hiperlink" xfId="25363" builtinId="8" hidden="1"/>
    <cellStyle name="Hiperlink" xfId="25365" builtinId="8" hidden="1"/>
    <cellStyle name="Hiperlink" xfId="25367" builtinId="8" hidden="1"/>
    <cellStyle name="Hiperlink" xfId="25369" builtinId="8" hidden="1"/>
    <cellStyle name="Hiperlink" xfId="25371" builtinId="8" hidden="1"/>
    <cellStyle name="Hiperlink" xfId="25373" builtinId="8" hidden="1"/>
    <cellStyle name="Hiperlink" xfId="25375" builtinId="8" hidden="1"/>
    <cellStyle name="Hiperlink" xfId="25377" builtinId="8" hidden="1"/>
    <cellStyle name="Hiperlink" xfId="25379" builtinId="8" hidden="1"/>
    <cellStyle name="Hiperlink" xfId="25381" builtinId="8" hidden="1"/>
    <cellStyle name="Hiperlink" xfId="25383" builtinId="8" hidden="1"/>
    <cellStyle name="Hiperlink" xfId="25385" builtinId="8" hidden="1"/>
    <cellStyle name="Hiperlink" xfId="25387" builtinId="8" hidden="1"/>
    <cellStyle name="Hiperlink" xfId="25389" builtinId="8" hidden="1"/>
    <cellStyle name="Hiperlink" xfId="25391" builtinId="8" hidden="1"/>
    <cellStyle name="Hiperlink" xfId="25393" builtinId="8" hidden="1"/>
    <cellStyle name="Hiperlink" xfId="25395" builtinId="8" hidden="1"/>
    <cellStyle name="Hiperlink" xfId="25397" builtinId="8" hidden="1"/>
    <cellStyle name="Hiperlink" xfId="25399" builtinId="8" hidden="1"/>
    <cellStyle name="Hiperlink" xfId="25401" builtinId="8" hidden="1"/>
    <cellStyle name="Hiperlink" xfId="25403" builtinId="8" hidden="1"/>
    <cellStyle name="Hiperlink" xfId="25405" builtinId="8" hidden="1"/>
    <cellStyle name="Hiperlink" xfId="25212" builtinId="8" hidden="1"/>
    <cellStyle name="Hiperlink" xfId="25409" builtinId="8" hidden="1"/>
    <cellStyle name="Hiperlink" xfId="25411" builtinId="8" hidden="1"/>
    <cellStyle name="Hiperlink" xfId="25413" builtinId="8" hidden="1"/>
    <cellStyle name="Hiperlink" xfId="25415" builtinId="8" hidden="1"/>
    <cellStyle name="Hiperlink" xfId="25417" builtinId="8" hidden="1"/>
    <cellStyle name="Hiperlink" xfId="25419" builtinId="8" hidden="1"/>
    <cellStyle name="Hiperlink" xfId="25421" builtinId="8" hidden="1"/>
    <cellStyle name="Hiperlink" xfId="25423" builtinId="8" hidden="1"/>
    <cellStyle name="Hiperlink" xfId="25425" builtinId="8" hidden="1"/>
    <cellStyle name="Hiperlink" xfId="25427" builtinId="8" hidden="1"/>
    <cellStyle name="Hiperlink" xfId="25429" builtinId="8" hidden="1"/>
    <cellStyle name="Hiperlink" xfId="25431" builtinId="8" hidden="1"/>
    <cellStyle name="Hiperlink" xfId="25433" builtinId="8" hidden="1"/>
    <cellStyle name="Hiperlink" xfId="25435" builtinId="8" hidden="1"/>
    <cellStyle name="Hiperlink" xfId="25437" builtinId="8" hidden="1"/>
    <cellStyle name="Hiperlink" xfId="25439" builtinId="8" hidden="1"/>
    <cellStyle name="Hiperlink" xfId="25441" builtinId="8" hidden="1"/>
    <cellStyle name="Hiperlink" xfId="25443" builtinId="8" hidden="1"/>
    <cellStyle name="Hiperlink" xfId="25445" builtinId="8" hidden="1"/>
    <cellStyle name="Hiperlink" xfId="25447" builtinId="8" hidden="1"/>
    <cellStyle name="Hiperlink" xfId="25449" builtinId="8" hidden="1"/>
    <cellStyle name="Hiperlink" xfId="25451" builtinId="8" hidden="1"/>
    <cellStyle name="Hiperlink" xfId="25453" builtinId="8" hidden="1"/>
    <cellStyle name="Hiperlink" xfId="25455" builtinId="8" hidden="1"/>
    <cellStyle name="Hiperlink" xfId="25457" builtinId="8" hidden="1"/>
    <cellStyle name="Hiperlink" xfId="25459" builtinId="8" hidden="1"/>
    <cellStyle name="Hiperlink" xfId="25461" builtinId="8" hidden="1"/>
    <cellStyle name="Hiperlink" xfId="25463" builtinId="8" hidden="1"/>
    <cellStyle name="Hiperlink" xfId="25465" builtinId="8" hidden="1"/>
    <cellStyle name="Hiperlink" xfId="25467" builtinId="8" hidden="1"/>
    <cellStyle name="Hiperlink" xfId="25469" builtinId="8" hidden="1"/>
    <cellStyle name="Hiperlink" xfId="25471" builtinId="8" hidden="1"/>
    <cellStyle name="Hiperlink" xfId="25473" builtinId="8" hidden="1"/>
    <cellStyle name="Hiperlink" xfId="25475" builtinId="8" hidden="1"/>
    <cellStyle name="Hiperlink" xfId="25477" builtinId="8" hidden="1"/>
    <cellStyle name="Hiperlink" xfId="25479" builtinId="8" hidden="1"/>
    <cellStyle name="Hiperlink" xfId="25481" builtinId="8" hidden="1"/>
    <cellStyle name="Hiperlink" xfId="25483" builtinId="8" hidden="1"/>
    <cellStyle name="Hiperlink" xfId="25485" builtinId="8" hidden="1"/>
    <cellStyle name="Hiperlink" xfId="25487" builtinId="8" hidden="1"/>
    <cellStyle name="Hiperlink" xfId="25489" builtinId="8" hidden="1"/>
    <cellStyle name="Hiperlink" xfId="25491" builtinId="8" hidden="1"/>
    <cellStyle name="Hiperlink" xfId="25493" builtinId="8" hidden="1"/>
    <cellStyle name="Hiperlink" xfId="25495" builtinId="8" hidden="1"/>
    <cellStyle name="Hiperlink" xfId="25497" builtinId="8" hidden="1"/>
    <cellStyle name="Hiperlink" xfId="25499" builtinId="8" hidden="1"/>
    <cellStyle name="Hiperlink" xfId="25501" builtinId="8" hidden="1"/>
    <cellStyle name="Hiperlink" xfId="25503" builtinId="8" hidden="1"/>
    <cellStyle name="Hiperlink" xfId="25310" builtinId="8" hidden="1"/>
    <cellStyle name="Hiperlink" xfId="25507" builtinId="8" hidden="1"/>
    <cellStyle name="Hiperlink" xfId="25509" builtinId="8" hidden="1"/>
    <cellStyle name="Hiperlink" xfId="25511" builtinId="8" hidden="1"/>
    <cellStyle name="Hiperlink" xfId="25513" builtinId="8" hidden="1"/>
    <cellStyle name="Hiperlink" xfId="25515" builtinId="8" hidden="1"/>
    <cellStyle name="Hiperlink" xfId="25517" builtinId="8" hidden="1"/>
    <cellStyle name="Hiperlink" xfId="25519" builtinId="8" hidden="1"/>
    <cellStyle name="Hiperlink" xfId="25521" builtinId="8" hidden="1"/>
    <cellStyle name="Hiperlink" xfId="25523" builtinId="8" hidden="1"/>
    <cellStyle name="Hiperlink" xfId="25525" builtinId="8" hidden="1"/>
    <cellStyle name="Hiperlink" xfId="25527" builtinId="8" hidden="1"/>
    <cellStyle name="Hiperlink" xfId="25529" builtinId="8" hidden="1"/>
    <cellStyle name="Hiperlink" xfId="25531" builtinId="8" hidden="1"/>
    <cellStyle name="Hiperlink" xfId="25533" builtinId="8" hidden="1"/>
    <cellStyle name="Hiperlink" xfId="25535" builtinId="8" hidden="1"/>
    <cellStyle name="Hiperlink" xfId="25537" builtinId="8" hidden="1"/>
    <cellStyle name="Hiperlink" xfId="25539" builtinId="8" hidden="1"/>
    <cellStyle name="Hiperlink" xfId="25541" builtinId="8" hidden="1"/>
    <cellStyle name="Hiperlink" xfId="25543" builtinId="8" hidden="1"/>
    <cellStyle name="Hiperlink" xfId="25545" builtinId="8" hidden="1"/>
    <cellStyle name="Hiperlink" xfId="25547" builtinId="8" hidden="1"/>
    <cellStyle name="Hiperlink" xfId="25549" builtinId="8" hidden="1"/>
    <cellStyle name="Hiperlink" xfId="25551" builtinId="8" hidden="1"/>
    <cellStyle name="Hiperlink" xfId="25553" builtinId="8" hidden="1"/>
    <cellStyle name="Hiperlink" xfId="25555" builtinId="8" hidden="1"/>
    <cellStyle name="Hiperlink" xfId="25557" builtinId="8" hidden="1"/>
    <cellStyle name="Hiperlink" xfId="25559" builtinId="8" hidden="1"/>
    <cellStyle name="Hiperlink" xfId="25561" builtinId="8" hidden="1"/>
    <cellStyle name="Hiperlink" xfId="25563" builtinId="8" hidden="1"/>
    <cellStyle name="Hiperlink" xfId="25565" builtinId="8" hidden="1"/>
    <cellStyle name="Hiperlink" xfId="25567" builtinId="8" hidden="1"/>
    <cellStyle name="Hiperlink" xfId="25569" builtinId="8" hidden="1"/>
    <cellStyle name="Hiperlink" xfId="25571" builtinId="8" hidden="1"/>
    <cellStyle name="Hiperlink" xfId="25573" builtinId="8" hidden="1"/>
    <cellStyle name="Hiperlink" xfId="25575" builtinId="8" hidden="1"/>
    <cellStyle name="Hiperlink" xfId="25577" builtinId="8" hidden="1"/>
    <cellStyle name="Hiperlink" xfId="25579" builtinId="8" hidden="1"/>
    <cellStyle name="Hiperlink" xfId="25581" builtinId="8" hidden="1"/>
    <cellStyle name="Hiperlink" xfId="25583" builtinId="8" hidden="1"/>
    <cellStyle name="Hiperlink" xfId="25585" builtinId="8" hidden="1"/>
    <cellStyle name="Hiperlink" xfId="25587" builtinId="8" hidden="1"/>
    <cellStyle name="Hiperlink" xfId="25589" builtinId="8" hidden="1"/>
    <cellStyle name="Hiperlink" xfId="25591" builtinId="8" hidden="1"/>
    <cellStyle name="Hiperlink" xfId="25593" builtinId="8" hidden="1"/>
    <cellStyle name="Hiperlink" xfId="25595" builtinId="8" hidden="1"/>
    <cellStyle name="Hiperlink" xfId="25597" builtinId="8" hidden="1"/>
    <cellStyle name="Hiperlink" xfId="25599" builtinId="8" hidden="1"/>
    <cellStyle name="Hiperlink" xfId="25601" builtinId="8" hidden="1"/>
    <cellStyle name="Hiperlink" xfId="25408" builtinId="8" hidden="1"/>
    <cellStyle name="Hiperlink" xfId="25605" builtinId="8" hidden="1"/>
    <cellStyle name="Hiperlink" xfId="25607" builtinId="8" hidden="1"/>
    <cellStyle name="Hiperlink" xfId="25609" builtinId="8" hidden="1"/>
    <cellStyle name="Hiperlink" xfId="25611" builtinId="8" hidden="1"/>
    <cellStyle name="Hiperlink" xfId="25613" builtinId="8" hidden="1"/>
    <cellStyle name="Hiperlink" xfId="25615" builtinId="8" hidden="1"/>
    <cellStyle name="Hiperlink" xfId="25617" builtinId="8" hidden="1"/>
    <cellStyle name="Hiperlink" xfId="25619" builtinId="8" hidden="1"/>
    <cellStyle name="Hiperlink" xfId="25621" builtinId="8" hidden="1"/>
    <cellStyle name="Hiperlink" xfId="25623" builtinId="8" hidden="1"/>
    <cellStyle name="Hiperlink" xfId="25625" builtinId="8" hidden="1"/>
    <cellStyle name="Hiperlink" xfId="25627" builtinId="8" hidden="1"/>
    <cellStyle name="Hiperlink" xfId="25629" builtinId="8" hidden="1"/>
    <cellStyle name="Hiperlink" xfId="25631" builtinId="8" hidden="1"/>
    <cellStyle name="Hiperlink" xfId="25633" builtinId="8" hidden="1"/>
    <cellStyle name="Hiperlink" xfId="25635" builtinId="8" hidden="1"/>
    <cellStyle name="Hiperlink" xfId="25637" builtinId="8" hidden="1"/>
    <cellStyle name="Hiperlink" xfId="25639" builtinId="8" hidden="1"/>
    <cellStyle name="Hiperlink" xfId="25641" builtinId="8" hidden="1"/>
    <cellStyle name="Hiperlink" xfId="25643" builtinId="8" hidden="1"/>
    <cellStyle name="Hiperlink" xfId="25645" builtinId="8" hidden="1"/>
    <cellStyle name="Hiperlink" xfId="25647" builtinId="8" hidden="1"/>
    <cellStyle name="Hiperlink" xfId="25649" builtinId="8" hidden="1"/>
    <cellStyle name="Hiperlink" xfId="25651" builtinId="8" hidden="1"/>
    <cellStyle name="Hiperlink" xfId="25653" builtinId="8" hidden="1"/>
    <cellStyle name="Hiperlink" xfId="25655" builtinId="8" hidden="1"/>
    <cellStyle name="Hiperlink" xfId="25657" builtinId="8" hidden="1"/>
    <cellStyle name="Hiperlink" xfId="25659" builtinId="8" hidden="1"/>
    <cellStyle name="Hiperlink" xfId="25661" builtinId="8" hidden="1"/>
    <cellStyle name="Hiperlink" xfId="25663" builtinId="8" hidden="1"/>
    <cellStyle name="Hiperlink" xfId="25665" builtinId="8" hidden="1"/>
    <cellStyle name="Hiperlink" xfId="25667" builtinId="8" hidden="1"/>
    <cellStyle name="Hiperlink" xfId="25669" builtinId="8" hidden="1"/>
    <cellStyle name="Hiperlink" xfId="25671" builtinId="8" hidden="1"/>
    <cellStyle name="Hiperlink" xfId="25673" builtinId="8" hidden="1"/>
    <cellStyle name="Hiperlink" xfId="25675" builtinId="8" hidden="1"/>
    <cellStyle name="Hiperlink" xfId="25677" builtinId="8" hidden="1"/>
    <cellStyle name="Hiperlink" xfId="25679" builtinId="8" hidden="1"/>
    <cellStyle name="Hiperlink" xfId="25681" builtinId="8" hidden="1"/>
    <cellStyle name="Hiperlink" xfId="25683" builtinId="8" hidden="1"/>
    <cellStyle name="Hiperlink" xfId="25685" builtinId="8" hidden="1"/>
    <cellStyle name="Hiperlink" xfId="25687" builtinId="8" hidden="1"/>
    <cellStyle name="Hiperlink" xfId="25689" builtinId="8" hidden="1"/>
    <cellStyle name="Hiperlink" xfId="25691" builtinId="8" hidden="1"/>
    <cellStyle name="Hiperlink" xfId="25693" builtinId="8" hidden="1"/>
    <cellStyle name="Hiperlink" xfId="25695" builtinId="8" hidden="1"/>
    <cellStyle name="Hiperlink" xfId="25697" builtinId="8" hidden="1"/>
    <cellStyle name="Hiperlink" xfId="25699" builtinId="8" hidden="1"/>
    <cellStyle name="Hiperlink" xfId="25506" builtinId="8" hidden="1"/>
    <cellStyle name="Hiperlink" xfId="25703" builtinId="8" hidden="1"/>
    <cellStyle name="Hiperlink" xfId="25705" builtinId="8" hidden="1"/>
    <cellStyle name="Hiperlink" xfId="25707" builtinId="8" hidden="1"/>
    <cellStyle name="Hiperlink" xfId="25709" builtinId="8" hidden="1"/>
    <cellStyle name="Hiperlink" xfId="25711" builtinId="8" hidden="1"/>
    <cellStyle name="Hiperlink" xfId="25713" builtinId="8" hidden="1"/>
    <cellStyle name="Hiperlink" xfId="25715" builtinId="8" hidden="1"/>
    <cellStyle name="Hiperlink" xfId="25717" builtinId="8" hidden="1"/>
    <cellStyle name="Hiperlink" xfId="25719" builtinId="8" hidden="1"/>
    <cellStyle name="Hiperlink" xfId="25721" builtinId="8" hidden="1"/>
    <cellStyle name="Hiperlink" xfId="25723" builtinId="8" hidden="1"/>
    <cellStyle name="Hiperlink" xfId="25725" builtinId="8" hidden="1"/>
    <cellStyle name="Hiperlink" xfId="25727" builtinId="8" hidden="1"/>
    <cellStyle name="Hiperlink" xfId="25729" builtinId="8" hidden="1"/>
    <cellStyle name="Hiperlink" xfId="25731" builtinId="8" hidden="1"/>
    <cellStyle name="Hiperlink" xfId="25733" builtinId="8" hidden="1"/>
    <cellStyle name="Hiperlink" xfId="25735" builtinId="8" hidden="1"/>
    <cellStyle name="Hiperlink" xfId="25737" builtinId="8" hidden="1"/>
    <cellStyle name="Hiperlink" xfId="25739" builtinId="8" hidden="1"/>
    <cellStyle name="Hiperlink" xfId="25741" builtinId="8" hidden="1"/>
    <cellStyle name="Hiperlink" xfId="25743" builtinId="8" hidden="1"/>
    <cellStyle name="Hiperlink" xfId="25745" builtinId="8" hidden="1"/>
    <cellStyle name="Hiperlink" xfId="25747" builtinId="8" hidden="1"/>
    <cellStyle name="Hiperlink" xfId="25749" builtinId="8" hidden="1"/>
    <cellStyle name="Hiperlink" xfId="25751" builtinId="8" hidden="1"/>
    <cellStyle name="Hiperlink" xfId="25753" builtinId="8" hidden="1"/>
    <cellStyle name="Hiperlink" xfId="25755" builtinId="8" hidden="1"/>
    <cellStyle name="Hiperlink" xfId="25757" builtinId="8" hidden="1"/>
    <cellStyle name="Hiperlink" xfId="25759" builtinId="8" hidden="1"/>
    <cellStyle name="Hiperlink" xfId="25761" builtinId="8" hidden="1"/>
    <cellStyle name="Hiperlink" xfId="25763" builtinId="8" hidden="1"/>
    <cellStyle name="Hiperlink" xfId="25765" builtinId="8" hidden="1"/>
    <cellStyle name="Hiperlink" xfId="25767" builtinId="8" hidden="1"/>
    <cellStyle name="Hiperlink" xfId="25769" builtinId="8" hidden="1"/>
    <cellStyle name="Hiperlink" xfId="25771" builtinId="8" hidden="1"/>
    <cellStyle name="Hiperlink" xfId="25773" builtinId="8" hidden="1"/>
    <cellStyle name="Hiperlink" xfId="25775" builtinId="8" hidden="1"/>
    <cellStyle name="Hiperlink" xfId="25777" builtinId="8" hidden="1"/>
    <cellStyle name="Hiperlink" xfId="25779" builtinId="8" hidden="1"/>
    <cellStyle name="Hiperlink" xfId="25781" builtinId="8" hidden="1"/>
    <cellStyle name="Hiperlink" xfId="25783" builtinId="8" hidden="1"/>
    <cellStyle name="Hiperlink" xfId="25785" builtinId="8" hidden="1"/>
    <cellStyle name="Hiperlink" xfId="25787" builtinId="8" hidden="1"/>
    <cellStyle name="Hiperlink" xfId="25789" builtinId="8" hidden="1"/>
    <cellStyle name="Hiperlink" xfId="25791" builtinId="8" hidden="1"/>
    <cellStyle name="Hiperlink" xfId="25793" builtinId="8" hidden="1"/>
    <cellStyle name="Hiperlink" xfId="25795" builtinId="8" hidden="1"/>
    <cellStyle name="Hiperlink" xfId="25797" builtinId="8" hidden="1"/>
    <cellStyle name="Hiperlink" xfId="25604" builtinId="8" hidden="1"/>
    <cellStyle name="Hiperlink" xfId="25801" builtinId="8" hidden="1"/>
    <cellStyle name="Hiperlink" xfId="25803" builtinId="8" hidden="1"/>
    <cellStyle name="Hiperlink" xfId="25805" builtinId="8" hidden="1"/>
    <cellStyle name="Hiperlink" xfId="25807" builtinId="8" hidden="1"/>
    <cellStyle name="Hiperlink" xfId="25809" builtinId="8" hidden="1"/>
    <cellStyle name="Hiperlink" xfId="25811" builtinId="8" hidden="1"/>
    <cellStyle name="Hiperlink" xfId="25813" builtinId="8" hidden="1"/>
    <cellStyle name="Hiperlink" xfId="25815" builtinId="8" hidden="1"/>
    <cellStyle name="Hiperlink" xfId="25817" builtinId="8" hidden="1"/>
    <cellStyle name="Hiperlink" xfId="25819" builtinId="8" hidden="1"/>
    <cellStyle name="Hiperlink" xfId="25821" builtinId="8" hidden="1"/>
    <cellStyle name="Hiperlink" xfId="25823" builtinId="8" hidden="1"/>
    <cellStyle name="Hiperlink" xfId="25825" builtinId="8" hidden="1"/>
    <cellStyle name="Hiperlink" xfId="25827" builtinId="8" hidden="1"/>
    <cellStyle name="Hiperlink" xfId="25829" builtinId="8" hidden="1"/>
    <cellStyle name="Hiperlink" xfId="25831" builtinId="8" hidden="1"/>
    <cellStyle name="Hiperlink" xfId="25833" builtinId="8" hidden="1"/>
    <cellStyle name="Hiperlink" xfId="25835" builtinId="8" hidden="1"/>
    <cellStyle name="Hiperlink" xfId="25837" builtinId="8" hidden="1"/>
    <cellStyle name="Hiperlink" xfId="25839" builtinId="8" hidden="1"/>
    <cellStyle name="Hiperlink" xfId="25841" builtinId="8" hidden="1"/>
    <cellStyle name="Hiperlink" xfId="25843" builtinId="8" hidden="1"/>
    <cellStyle name="Hiperlink" xfId="25845" builtinId="8" hidden="1"/>
    <cellStyle name="Hiperlink" xfId="25847" builtinId="8" hidden="1"/>
    <cellStyle name="Hiperlink" xfId="25849" builtinId="8" hidden="1"/>
    <cellStyle name="Hiperlink" xfId="25851" builtinId="8" hidden="1"/>
    <cellStyle name="Hiperlink" xfId="25853" builtinId="8" hidden="1"/>
    <cellStyle name="Hiperlink" xfId="25855" builtinId="8" hidden="1"/>
    <cellStyle name="Hiperlink" xfId="25857" builtinId="8" hidden="1"/>
    <cellStyle name="Hiperlink" xfId="25859" builtinId="8" hidden="1"/>
    <cellStyle name="Hiperlink" xfId="25861" builtinId="8" hidden="1"/>
    <cellStyle name="Hiperlink" xfId="25863" builtinId="8" hidden="1"/>
    <cellStyle name="Hiperlink" xfId="25865" builtinId="8" hidden="1"/>
    <cellStyle name="Hiperlink" xfId="25867" builtinId="8" hidden="1"/>
    <cellStyle name="Hiperlink" xfId="25869" builtinId="8" hidden="1"/>
    <cellStyle name="Hiperlink" xfId="25871" builtinId="8" hidden="1"/>
    <cellStyle name="Hiperlink" xfId="25873" builtinId="8" hidden="1"/>
    <cellStyle name="Hiperlink" xfId="25875" builtinId="8" hidden="1"/>
    <cellStyle name="Hiperlink" xfId="25877" builtinId="8" hidden="1"/>
    <cellStyle name="Hiperlink" xfId="25879" builtinId="8" hidden="1"/>
    <cellStyle name="Hiperlink" xfId="25881" builtinId="8" hidden="1"/>
    <cellStyle name="Hiperlink" xfId="25883" builtinId="8" hidden="1"/>
    <cellStyle name="Hiperlink" xfId="25885" builtinId="8" hidden="1"/>
    <cellStyle name="Hiperlink" xfId="25887" builtinId="8" hidden="1"/>
    <cellStyle name="Hiperlink" xfId="25889" builtinId="8" hidden="1"/>
    <cellStyle name="Hiperlink" xfId="25891" builtinId="8" hidden="1"/>
    <cellStyle name="Hiperlink" xfId="25893" builtinId="8" hidden="1"/>
    <cellStyle name="Hiperlink" xfId="25895" builtinId="8" hidden="1"/>
    <cellStyle name="Hiperlink" xfId="25702" builtinId="8" hidden="1"/>
    <cellStyle name="Hiperlink" xfId="25899" builtinId="8" hidden="1"/>
    <cellStyle name="Hiperlink" xfId="25901" builtinId="8" hidden="1"/>
    <cellStyle name="Hiperlink" xfId="25903" builtinId="8" hidden="1"/>
    <cellStyle name="Hiperlink" xfId="25905" builtinId="8" hidden="1"/>
    <cellStyle name="Hiperlink" xfId="25907" builtinId="8" hidden="1"/>
    <cellStyle name="Hiperlink" xfId="25909" builtinId="8" hidden="1"/>
    <cellStyle name="Hiperlink" xfId="25911" builtinId="8" hidden="1"/>
    <cellStyle name="Hiperlink" xfId="25913" builtinId="8" hidden="1"/>
    <cellStyle name="Hiperlink" xfId="25915" builtinId="8" hidden="1"/>
    <cellStyle name="Hiperlink" xfId="25917" builtinId="8" hidden="1"/>
    <cellStyle name="Hiperlink" xfId="25919" builtinId="8" hidden="1"/>
    <cellStyle name="Hiperlink" xfId="25921" builtinId="8" hidden="1"/>
    <cellStyle name="Hiperlink" xfId="25923" builtinId="8" hidden="1"/>
    <cellStyle name="Hiperlink" xfId="25925" builtinId="8" hidden="1"/>
    <cellStyle name="Hiperlink" xfId="25927" builtinId="8" hidden="1"/>
    <cellStyle name="Hiperlink" xfId="25929" builtinId="8" hidden="1"/>
    <cellStyle name="Hiperlink" xfId="25931" builtinId="8" hidden="1"/>
    <cellStyle name="Hiperlink" xfId="25933" builtinId="8" hidden="1"/>
    <cellStyle name="Hiperlink" xfId="25935" builtinId="8" hidden="1"/>
    <cellStyle name="Hiperlink" xfId="25937" builtinId="8" hidden="1"/>
    <cellStyle name="Hiperlink" xfId="25939" builtinId="8" hidden="1"/>
    <cellStyle name="Hiperlink" xfId="25941" builtinId="8" hidden="1"/>
    <cellStyle name="Hiperlink" xfId="25943" builtinId="8" hidden="1"/>
    <cellStyle name="Hiperlink" xfId="25945" builtinId="8" hidden="1"/>
    <cellStyle name="Hiperlink" xfId="25947" builtinId="8" hidden="1"/>
    <cellStyle name="Hiperlink" xfId="25949" builtinId="8" hidden="1"/>
    <cellStyle name="Hiperlink" xfId="25951" builtinId="8" hidden="1"/>
    <cellStyle name="Hiperlink" xfId="25953" builtinId="8" hidden="1"/>
    <cellStyle name="Hiperlink" xfId="25955" builtinId="8" hidden="1"/>
    <cellStyle name="Hiperlink" xfId="25957" builtinId="8" hidden="1"/>
    <cellStyle name="Hiperlink" xfId="25959" builtinId="8" hidden="1"/>
    <cellStyle name="Hiperlink" xfId="25961" builtinId="8" hidden="1"/>
    <cellStyle name="Hiperlink" xfId="25963" builtinId="8" hidden="1"/>
    <cellStyle name="Hiperlink" xfId="25965" builtinId="8" hidden="1"/>
    <cellStyle name="Hiperlink" xfId="25967" builtinId="8" hidden="1"/>
    <cellStyle name="Hiperlink" xfId="25969" builtinId="8" hidden="1"/>
    <cellStyle name="Hiperlink" xfId="25971" builtinId="8" hidden="1"/>
    <cellStyle name="Hiperlink" xfId="25973" builtinId="8" hidden="1"/>
    <cellStyle name="Hiperlink" xfId="25975" builtinId="8" hidden="1"/>
    <cellStyle name="Hiperlink" xfId="25977" builtinId="8" hidden="1"/>
    <cellStyle name="Hiperlink" xfId="25979" builtinId="8" hidden="1"/>
    <cellStyle name="Hiperlink" xfId="25981" builtinId="8" hidden="1"/>
    <cellStyle name="Hiperlink" xfId="25983" builtinId="8" hidden="1"/>
    <cellStyle name="Hiperlink" xfId="25985" builtinId="8" hidden="1"/>
    <cellStyle name="Hiperlink" xfId="25987" builtinId="8" hidden="1"/>
    <cellStyle name="Hiperlink" xfId="25989" builtinId="8" hidden="1"/>
    <cellStyle name="Hiperlink" xfId="25991" builtinId="8" hidden="1"/>
    <cellStyle name="Hiperlink" xfId="25993" builtinId="8" hidden="1"/>
    <cellStyle name="Hiperlink" xfId="25800" builtinId="8" hidden="1"/>
    <cellStyle name="Hiperlink" xfId="25997" builtinId="8" hidden="1"/>
    <cellStyle name="Hiperlink" xfId="25999" builtinId="8" hidden="1"/>
    <cellStyle name="Hiperlink" xfId="26001" builtinId="8" hidden="1"/>
    <cellStyle name="Hiperlink" xfId="26003" builtinId="8" hidden="1"/>
    <cellStyle name="Hiperlink" xfId="26005" builtinId="8" hidden="1"/>
    <cellStyle name="Hiperlink" xfId="26007" builtinId="8" hidden="1"/>
    <cellStyle name="Hiperlink" xfId="26009" builtinId="8" hidden="1"/>
    <cellStyle name="Hiperlink" xfId="26011" builtinId="8" hidden="1"/>
    <cellStyle name="Hiperlink" xfId="26013" builtinId="8" hidden="1"/>
    <cellStyle name="Hiperlink" xfId="26015" builtinId="8" hidden="1"/>
    <cellStyle name="Hiperlink" xfId="26017" builtinId="8" hidden="1"/>
    <cellStyle name="Hiperlink" xfId="26019" builtinId="8" hidden="1"/>
    <cellStyle name="Hiperlink" xfId="26021" builtinId="8" hidden="1"/>
    <cellStyle name="Hiperlink" xfId="26023" builtinId="8" hidden="1"/>
    <cellStyle name="Hiperlink" xfId="26025" builtinId="8" hidden="1"/>
    <cellStyle name="Hiperlink" xfId="26027" builtinId="8" hidden="1"/>
    <cellStyle name="Hiperlink" xfId="26029" builtinId="8" hidden="1"/>
    <cellStyle name="Hiperlink" xfId="26031" builtinId="8" hidden="1"/>
    <cellStyle name="Hiperlink" xfId="26033" builtinId="8" hidden="1"/>
    <cellStyle name="Hiperlink" xfId="26035" builtinId="8" hidden="1"/>
    <cellStyle name="Hiperlink" xfId="26037" builtinId="8" hidden="1"/>
    <cellStyle name="Hiperlink" xfId="26039" builtinId="8" hidden="1"/>
    <cellStyle name="Hiperlink" xfId="26041" builtinId="8" hidden="1"/>
    <cellStyle name="Hiperlink" xfId="26043" builtinId="8" hidden="1"/>
    <cellStyle name="Hiperlink" xfId="26045" builtinId="8" hidden="1"/>
    <cellStyle name="Hiperlink" xfId="26047" builtinId="8" hidden="1"/>
    <cellStyle name="Hiperlink" xfId="26049" builtinId="8" hidden="1"/>
    <cellStyle name="Hiperlink" xfId="26051" builtinId="8" hidden="1"/>
    <cellStyle name="Hiperlink" xfId="26053" builtinId="8" hidden="1"/>
    <cellStyle name="Hiperlink" xfId="26055" builtinId="8" hidden="1"/>
    <cellStyle name="Hiperlink" xfId="26057" builtinId="8" hidden="1"/>
    <cellStyle name="Hiperlink" xfId="26059" builtinId="8" hidden="1"/>
    <cellStyle name="Hiperlink" xfId="26061" builtinId="8" hidden="1"/>
    <cellStyle name="Hiperlink" xfId="26063" builtinId="8" hidden="1"/>
    <cellStyle name="Hiperlink" xfId="26065" builtinId="8" hidden="1"/>
    <cellStyle name="Hiperlink" xfId="26067" builtinId="8" hidden="1"/>
    <cellStyle name="Hiperlink" xfId="26069" builtinId="8" hidden="1"/>
    <cellStyle name="Hiperlink" xfId="26071" builtinId="8" hidden="1"/>
    <cellStyle name="Hiperlink" xfId="26073" builtinId="8" hidden="1"/>
    <cellStyle name="Hiperlink" xfId="26075" builtinId="8" hidden="1"/>
    <cellStyle name="Hiperlink" xfId="26077" builtinId="8" hidden="1"/>
    <cellStyle name="Hiperlink" xfId="26079" builtinId="8" hidden="1"/>
    <cellStyle name="Hiperlink" xfId="26081" builtinId="8" hidden="1"/>
    <cellStyle name="Hiperlink" xfId="26083" builtinId="8" hidden="1"/>
    <cellStyle name="Hiperlink" xfId="26085" builtinId="8" hidden="1"/>
    <cellStyle name="Hiperlink" xfId="26087" builtinId="8" hidden="1"/>
    <cellStyle name="Hiperlink" xfId="26089" builtinId="8" hidden="1"/>
    <cellStyle name="Hiperlink" xfId="26091" builtinId="8" hidden="1"/>
    <cellStyle name="Hiperlink" xfId="25898" builtinId="8" hidden="1"/>
    <cellStyle name="Hiperlink" xfId="26095" builtinId="8" hidden="1"/>
    <cellStyle name="Hiperlink" xfId="26097" builtinId="8" hidden="1"/>
    <cellStyle name="Hiperlink" xfId="26099" builtinId="8" hidden="1"/>
    <cellStyle name="Hiperlink" xfId="26101" builtinId="8" hidden="1"/>
    <cellStyle name="Hiperlink" xfId="26103" builtinId="8" hidden="1"/>
    <cellStyle name="Hiperlink" xfId="26105" builtinId="8" hidden="1"/>
    <cellStyle name="Hiperlink" xfId="26107" builtinId="8" hidden="1"/>
    <cellStyle name="Hiperlink" xfId="26109" builtinId="8" hidden="1"/>
    <cellStyle name="Hiperlink" xfId="26111" builtinId="8" hidden="1"/>
    <cellStyle name="Hiperlink" xfId="26113" builtinId="8" hidden="1"/>
    <cellStyle name="Hiperlink" xfId="26115" builtinId="8" hidden="1"/>
    <cellStyle name="Hiperlink" xfId="26117" builtinId="8" hidden="1"/>
    <cellStyle name="Hiperlink" xfId="26119" builtinId="8" hidden="1"/>
    <cellStyle name="Hiperlink" xfId="26121" builtinId="8" hidden="1"/>
    <cellStyle name="Hiperlink" xfId="26123" builtinId="8" hidden="1"/>
    <cellStyle name="Hiperlink" xfId="26125" builtinId="8" hidden="1"/>
    <cellStyle name="Hiperlink" xfId="26127" builtinId="8" hidden="1"/>
    <cellStyle name="Hiperlink" xfId="26129" builtinId="8" hidden="1"/>
    <cellStyle name="Hiperlink" xfId="26131" builtinId="8" hidden="1"/>
    <cellStyle name="Hiperlink" xfId="26133" builtinId="8" hidden="1"/>
    <cellStyle name="Hiperlink" xfId="26135" builtinId="8" hidden="1"/>
    <cellStyle name="Hiperlink" xfId="26137" builtinId="8" hidden="1"/>
    <cellStyle name="Hiperlink" xfId="26139" builtinId="8" hidden="1"/>
    <cellStyle name="Hiperlink" xfId="26141" builtinId="8" hidden="1"/>
    <cellStyle name="Hiperlink" xfId="26143" builtinId="8" hidden="1"/>
    <cellStyle name="Hiperlink" xfId="26145" builtinId="8" hidden="1"/>
    <cellStyle name="Hiperlink" xfId="26147" builtinId="8" hidden="1"/>
    <cellStyle name="Hiperlink" xfId="26149" builtinId="8" hidden="1"/>
    <cellStyle name="Hiperlink" xfId="26151" builtinId="8" hidden="1"/>
    <cellStyle name="Hiperlink" xfId="26153" builtinId="8" hidden="1"/>
    <cellStyle name="Hiperlink" xfId="26155" builtinId="8" hidden="1"/>
    <cellStyle name="Hiperlink" xfId="26157" builtinId="8" hidden="1"/>
    <cellStyle name="Hiperlink" xfId="26159" builtinId="8" hidden="1"/>
    <cellStyle name="Hiperlink" xfId="26161" builtinId="8" hidden="1"/>
    <cellStyle name="Hiperlink" xfId="26163" builtinId="8" hidden="1"/>
    <cellStyle name="Hiperlink" xfId="26165" builtinId="8" hidden="1"/>
    <cellStyle name="Hiperlink" xfId="26167" builtinId="8" hidden="1"/>
    <cellStyle name="Hiperlink" xfId="26169" builtinId="8" hidden="1"/>
    <cellStyle name="Hiperlink" xfId="26171" builtinId="8" hidden="1"/>
    <cellStyle name="Hiperlink" xfId="26173" builtinId="8" hidden="1"/>
    <cellStyle name="Hiperlink" xfId="26175" builtinId="8" hidden="1"/>
    <cellStyle name="Hiperlink" xfId="26177" builtinId="8" hidden="1"/>
    <cellStyle name="Hiperlink" xfId="26179" builtinId="8" hidden="1"/>
    <cellStyle name="Hiperlink" xfId="26181" builtinId="8" hidden="1"/>
    <cellStyle name="Hiperlink" xfId="26183" builtinId="8" hidden="1"/>
    <cellStyle name="Hiperlink" xfId="26185" builtinId="8" hidden="1"/>
    <cellStyle name="Hiperlink" xfId="26187" builtinId="8" hidden="1"/>
    <cellStyle name="Hiperlink" xfId="26189" builtinId="8" hidden="1"/>
    <cellStyle name="Hiperlink" xfId="25996" builtinId="8" hidden="1"/>
    <cellStyle name="Hiperlink" xfId="26193" builtinId="8" hidden="1"/>
    <cellStyle name="Hiperlink" xfId="26195" builtinId="8" hidden="1"/>
    <cellStyle name="Hiperlink" xfId="26197" builtinId="8" hidden="1"/>
    <cellStyle name="Hiperlink" xfId="26199" builtinId="8" hidden="1"/>
    <cellStyle name="Hiperlink" xfId="26201" builtinId="8" hidden="1"/>
    <cellStyle name="Hiperlink" xfId="26203" builtinId="8" hidden="1"/>
    <cellStyle name="Hiperlink" xfId="26205" builtinId="8" hidden="1"/>
    <cellStyle name="Hiperlink" xfId="26207" builtinId="8" hidden="1"/>
    <cellStyle name="Hiperlink" xfId="26209" builtinId="8" hidden="1"/>
    <cellStyle name="Hiperlink" xfId="26211" builtinId="8" hidden="1"/>
    <cellStyle name="Hiperlink" xfId="26213" builtinId="8" hidden="1"/>
    <cellStyle name="Hiperlink" xfId="26215" builtinId="8" hidden="1"/>
    <cellStyle name="Hiperlink" xfId="26217" builtinId="8" hidden="1"/>
    <cellStyle name="Hiperlink" xfId="26219" builtinId="8" hidden="1"/>
    <cellStyle name="Hiperlink" xfId="26221" builtinId="8" hidden="1"/>
    <cellStyle name="Hiperlink" xfId="26223" builtinId="8" hidden="1"/>
    <cellStyle name="Hiperlink" xfId="26225" builtinId="8" hidden="1"/>
    <cellStyle name="Hiperlink" xfId="26227" builtinId="8" hidden="1"/>
    <cellStyle name="Hiperlink" xfId="26229" builtinId="8" hidden="1"/>
    <cellStyle name="Hiperlink" xfId="26231" builtinId="8" hidden="1"/>
    <cellStyle name="Hiperlink" xfId="26233" builtinId="8" hidden="1"/>
    <cellStyle name="Hiperlink" xfId="26235" builtinId="8" hidden="1"/>
    <cellStyle name="Hiperlink" xfId="26237" builtinId="8" hidden="1"/>
    <cellStyle name="Hiperlink" xfId="26239" builtinId="8" hidden="1"/>
    <cellStyle name="Hiperlink" xfId="26241" builtinId="8" hidden="1"/>
    <cellStyle name="Hiperlink" xfId="26243" builtinId="8" hidden="1"/>
    <cellStyle name="Hiperlink" xfId="26245" builtinId="8" hidden="1"/>
    <cellStyle name="Hiperlink" xfId="26247" builtinId="8" hidden="1"/>
    <cellStyle name="Hiperlink" xfId="26249" builtinId="8" hidden="1"/>
    <cellStyle name="Hiperlink" xfId="26251" builtinId="8" hidden="1"/>
    <cellStyle name="Hiperlink" xfId="26253" builtinId="8" hidden="1"/>
    <cellStyle name="Hiperlink" xfId="26255" builtinId="8" hidden="1"/>
    <cellStyle name="Hiperlink" xfId="26257" builtinId="8" hidden="1"/>
    <cellStyle name="Hiperlink" xfId="26259" builtinId="8" hidden="1"/>
    <cellStyle name="Hiperlink" xfId="26261" builtinId="8" hidden="1"/>
    <cellStyle name="Hiperlink" xfId="26263" builtinId="8" hidden="1"/>
    <cellStyle name="Hiperlink" xfId="26265" builtinId="8" hidden="1"/>
    <cellStyle name="Hiperlink" xfId="26267" builtinId="8" hidden="1"/>
    <cellStyle name="Hiperlink" xfId="26269" builtinId="8" hidden="1"/>
    <cellStyle name="Hiperlink" xfId="26271" builtinId="8" hidden="1"/>
    <cellStyle name="Hiperlink" xfId="26273" builtinId="8" hidden="1"/>
    <cellStyle name="Hiperlink" xfId="26275" builtinId="8" hidden="1"/>
    <cellStyle name="Hiperlink" xfId="26277" builtinId="8" hidden="1"/>
    <cellStyle name="Hiperlink" xfId="26279" builtinId="8" hidden="1"/>
    <cellStyle name="Hiperlink" xfId="26281" builtinId="8" hidden="1"/>
    <cellStyle name="Hiperlink" xfId="26283" builtinId="8" hidden="1"/>
    <cellStyle name="Hiperlink" xfId="26285" builtinId="8" hidden="1"/>
    <cellStyle name="Hiperlink" xfId="26287" builtinId="8" hidden="1"/>
    <cellStyle name="Hiperlink" xfId="26094" builtinId="8" hidden="1"/>
    <cellStyle name="Hiperlink" xfId="26291" builtinId="8" hidden="1"/>
    <cellStyle name="Hiperlink" xfId="26293" builtinId="8" hidden="1"/>
    <cellStyle name="Hiperlink" xfId="26295" builtinId="8" hidden="1"/>
    <cellStyle name="Hiperlink" xfId="26297" builtinId="8" hidden="1"/>
    <cellStyle name="Hiperlink" xfId="26299" builtinId="8" hidden="1"/>
    <cellStyle name="Hiperlink" xfId="26301" builtinId="8" hidden="1"/>
    <cellStyle name="Hiperlink" xfId="26303" builtinId="8" hidden="1"/>
    <cellStyle name="Hiperlink" xfId="26305" builtinId="8" hidden="1"/>
    <cellStyle name="Hiperlink" xfId="26307" builtinId="8" hidden="1"/>
    <cellStyle name="Hiperlink" xfId="26309" builtinId="8" hidden="1"/>
    <cellStyle name="Hiperlink" xfId="26311" builtinId="8" hidden="1"/>
    <cellStyle name="Hiperlink" xfId="26313" builtinId="8" hidden="1"/>
    <cellStyle name="Hiperlink" xfId="26315" builtinId="8" hidden="1"/>
    <cellStyle name="Hiperlink" xfId="26317" builtinId="8" hidden="1"/>
    <cellStyle name="Hiperlink" xfId="26319" builtinId="8" hidden="1"/>
    <cellStyle name="Hiperlink" xfId="26321" builtinId="8" hidden="1"/>
    <cellStyle name="Hiperlink" xfId="26323" builtinId="8" hidden="1"/>
    <cellStyle name="Hiperlink" xfId="26325" builtinId="8" hidden="1"/>
    <cellStyle name="Hiperlink" xfId="26327" builtinId="8" hidden="1"/>
    <cellStyle name="Hiperlink" xfId="26329" builtinId="8" hidden="1"/>
    <cellStyle name="Hiperlink" xfId="26331" builtinId="8" hidden="1"/>
    <cellStyle name="Hiperlink" xfId="26333" builtinId="8" hidden="1"/>
    <cellStyle name="Hiperlink" xfId="26335" builtinId="8" hidden="1"/>
    <cellStyle name="Hiperlink" xfId="26337" builtinId="8" hidden="1"/>
    <cellStyle name="Hiperlink" xfId="26339" builtinId="8" hidden="1"/>
    <cellStyle name="Hiperlink" xfId="26341" builtinId="8" hidden="1"/>
    <cellStyle name="Hiperlink" xfId="26343" builtinId="8" hidden="1"/>
    <cellStyle name="Hiperlink" xfId="26345" builtinId="8" hidden="1"/>
    <cellStyle name="Hiperlink" xfId="26347" builtinId="8" hidden="1"/>
    <cellStyle name="Hiperlink" xfId="26349" builtinId="8" hidden="1"/>
    <cellStyle name="Hiperlink" xfId="26351" builtinId="8" hidden="1"/>
    <cellStyle name="Hiperlink" xfId="26353" builtinId="8" hidden="1"/>
    <cellStyle name="Hiperlink" xfId="26355" builtinId="8" hidden="1"/>
    <cellStyle name="Hiperlink" xfId="26357" builtinId="8" hidden="1"/>
    <cellStyle name="Hiperlink" xfId="26359" builtinId="8" hidden="1"/>
    <cellStyle name="Hiperlink" xfId="26361" builtinId="8" hidden="1"/>
    <cellStyle name="Hiperlink" xfId="26363" builtinId="8" hidden="1"/>
    <cellStyle name="Hiperlink" xfId="26365" builtinId="8" hidden="1"/>
    <cellStyle name="Hiperlink" xfId="26367" builtinId="8" hidden="1"/>
    <cellStyle name="Hiperlink" xfId="26369" builtinId="8" hidden="1"/>
    <cellStyle name="Hiperlink" xfId="26371" builtinId="8" hidden="1"/>
    <cellStyle name="Hiperlink" xfId="26373" builtinId="8" hidden="1"/>
    <cellStyle name="Hiperlink" xfId="26375" builtinId="8" hidden="1"/>
    <cellStyle name="Hiperlink" xfId="26377" builtinId="8" hidden="1"/>
    <cellStyle name="Hiperlink" xfId="26379" builtinId="8" hidden="1"/>
    <cellStyle name="Hiperlink" xfId="26381" builtinId="8" hidden="1"/>
    <cellStyle name="Hiperlink" xfId="26383" builtinId="8" hidden="1"/>
    <cellStyle name="Hiperlink" xfId="26385" builtinId="8" hidden="1"/>
    <cellStyle name="Hiperlink" xfId="26192" builtinId="8" hidden="1"/>
    <cellStyle name="Hiperlink" xfId="26389" builtinId="8" hidden="1"/>
    <cellStyle name="Hiperlink" xfId="26391" builtinId="8" hidden="1"/>
    <cellStyle name="Hiperlink" xfId="26393" builtinId="8" hidden="1"/>
    <cellStyle name="Hiperlink" xfId="26395" builtinId="8" hidden="1"/>
    <cellStyle name="Hiperlink" xfId="26397" builtinId="8" hidden="1"/>
    <cellStyle name="Hiperlink" xfId="26399" builtinId="8" hidden="1"/>
    <cellStyle name="Hiperlink" xfId="26401" builtinId="8" hidden="1"/>
    <cellStyle name="Hiperlink" xfId="26403" builtinId="8" hidden="1"/>
    <cellStyle name="Hiperlink" xfId="26405" builtinId="8" hidden="1"/>
    <cellStyle name="Hiperlink" xfId="26407" builtinId="8" hidden="1"/>
    <cellStyle name="Hiperlink" xfId="26409" builtinId="8" hidden="1"/>
    <cellStyle name="Hiperlink" xfId="26411" builtinId="8" hidden="1"/>
    <cellStyle name="Hiperlink" xfId="26413" builtinId="8" hidden="1"/>
    <cellStyle name="Hiperlink" xfId="26415" builtinId="8" hidden="1"/>
    <cellStyle name="Hiperlink" xfId="26417" builtinId="8" hidden="1"/>
    <cellStyle name="Hiperlink" xfId="26419" builtinId="8" hidden="1"/>
    <cellStyle name="Hiperlink" xfId="26421" builtinId="8" hidden="1"/>
    <cellStyle name="Hiperlink" xfId="26423" builtinId="8" hidden="1"/>
    <cellStyle name="Hiperlink" xfId="26425" builtinId="8" hidden="1"/>
    <cellStyle name="Hiperlink" xfId="26427" builtinId="8" hidden="1"/>
    <cellStyle name="Hiperlink" xfId="26429" builtinId="8" hidden="1"/>
    <cellStyle name="Hiperlink" xfId="26431" builtinId="8" hidden="1"/>
    <cellStyle name="Hiperlink" xfId="26433" builtinId="8" hidden="1"/>
    <cellStyle name="Hiperlink" xfId="26435" builtinId="8" hidden="1"/>
    <cellStyle name="Hiperlink" xfId="26437" builtinId="8" hidden="1"/>
    <cellStyle name="Hiperlink" xfId="26439" builtinId="8" hidden="1"/>
    <cellStyle name="Hiperlink" xfId="26441" builtinId="8" hidden="1"/>
    <cellStyle name="Hiperlink" xfId="26443" builtinId="8" hidden="1"/>
    <cellStyle name="Hiperlink" xfId="26445" builtinId="8" hidden="1"/>
    <cellStyle name="Hiperlink" xfId="26447" builtinId="8" hidden="1"/>
    <cellStyle name="Hiperlink" xfId="26449" builtinId="8" hidden="1"/>
    <cellStyle name="Hiperlink" xfId="26451" builtinId="8" hidden="1"/>
    <cellStyle name="Hiperlink" xfId="26453" builtinId="8" hidden="1"/>
    <cellStyle name="Hiperlink" xfId="26455" builtinId="8" hidden="1"/>
    <cellStyle name="Hiperlink" xfId="26457" builtinId="8" hidden="1"/>
    <cellStyle name="Hiperlink" xfId="26459" builtinId="8" hidden="1"/>
    <cellStyle name="Hiperlink" xfId="26461" builtinId="8" hidden="1"/>
    <cellStyle name="Hiperlink" xfId="26463" builtinId="8" hidden="1"/>
    <cellStyle name="Hiperlink" xfId="26465" builtinId="8" hidden="1"/>
    <cellStyle name="Hiperlink" xfId="26467" builtinId="8" hidden="1"/>
    <cellStyle name="Hiperlink" xfId="26469" builtinId="8" hidden="1"/>
    <cellStyle name="Hiperlink" xfId="26471" builtinId="8" hidden="1"/>
    <cellStyle name="Hiperlink" xfId="26473" builtinId="8" hidden="1"/>
    <cellStyle name="Hiperlink" xfId="26475" builtinId="8" hidden="1"/>
    <cellStyle name="Hiperlink" xfId="26477" builtinId="8" hidden="1"/>
    <cellStyle name="Hiperlink" xfId="26479" builtinId="8" hidden="1"/>
    <cellStyle name="Hiperlink" xfId="26481" builtinId="8" hidden="1"/>
    <cellStyle name="Hiperlink" xfId="26483" builtinId="8" hidden="1"/>
    <cellStyle name="Hiperlink" xfId="26290" builtinId="8" hidden="1"/>
    <cellStyle name="Hiperlink" xfId="26487" builtinId="8" hidden="1"/>
    <cellStyle name="Hiperlink" xfId="26489" builtinId="8" hidden="1"/>
    <cellStyle name="Hiperlink" xfId="26491" builtinId="8" hidden="1"/>
    <cellStyle name="Hiperlink" xfId="26493" builtinId="8" hidden="1"/>
    <cellStyle name="Hiperlink" xfId="26495" builtinId="8" hidden="1"/>
    <cellStyle name="Hiperlink" xfId="26497" builtinId="8" hidden="1"/>
    <cellStyle name="Hiperlink" xfId="26499" builtinId="8" hidden="1"/>
    <cellStyle name="Hiperlink" xfId="26501" builtinId="8" hidden="1"/>
    <cellStyle name="Hiperlink" xfId="26503" builtinId="8" hidden="1"/>
    <cellStyle name="Hiperlink" xfId="26505" builtinId="8" hidden="1"/>
    <cellStyle name="Hiperlink" xfId="26507" builtinId="8" hidden="1"/>
    <cellStyle name="Hiperlink" xfId="26509" builtinId="8" hidden="1"/>
    <cellStyle name="Hiperlink" xfId="26511" builtinId="8" hidden="1"/>
    <cellStyle name="Hiperlink" xfId="26513" builtinId="8" hidden="1"/>
    <cellStyle name="Hiperlink" xfId="26515" builtinId="8" hidden="1"/>
    <cellStyle name="Hiperlink" xfId="26517" builtinId="8" hidden="1"/>
    <cellStyle name="Hiperlink" xfId="26519" builtinId="8" hidden="1"/>
    <cellStyle name="Hiperlink" xfId="26521" builtinId="8" hidden="1"/>
    <cellStyle name="Hiperlink" xfId="26523" builtinId="8" hidden="1"/>
    <cellStyle name="Hiperlink" xfId="26525" builtinId="8" hidden="1"/>
    <cellStyle name="Hiperlink" xfId="26527" builtinId="8" hidden="1"/>
    <cellStyle name="Hiperlink" xfId="26529" builtinId="8" hidden="1"/>
    <cellStyle name="Hiperlink" xfId="26531" builtinId="8" hidden="1"/>
    <cellStyle name="Hiperlink" xfId="26533" builtinId="8" hidden="1"/>
    <cellStyle name="Hiperlink" xfId="26535" builtinId="8" hidden="1"/>
    <cellStyle name="Hiperlink" xfId="26537" builtinId="8" hidden="1"/>
    <cellStyle name="Hiperlink" xfId="26539" builtinId="8" hidden="1"/>
    <cellStyle name="Hiperlink" xfId="26541" builtinId="8" hidden="1"/>
    <cellStyle name="Hiperlink" xfId="26543" builtinId="8" hidden="1"/>
    <cellStyle name="Hiperlink" xfId="26545" builtinId="8" hidden="1"/>
    <cellStyle name="Hiperlink" xfId="26547" builtinId="8" hidden="1"/>
    <cellStyle name="Hiperlink" xfId="26549" builtinId="8" hidden="1"/>
    <cellStyle name="Hiperlink" xfId="26551" builtinId="8" hidden="1"/>
    <cellStyle name="Hiperlink" xfId="26553" builtinId="8" hidden="1"/>
    <cellStyle name="Hiperlink" xfId="26555" builtinId="8" hidden="1"/>
    <cellStyle name="Hiperlink" xfId="26557" builtinId="8" hidden="1"/>
    <cellStyle name="Hiperlink" xfId="26559" builtinId="8" hidden="1"/>
    <cellStyle name="Hiperlink" xfId="26561" builtinId="8" hidden="1"/>
    <cellStyle name="Hiperlink" xfId="26563" builtinId="8" hidden="1"/>
    <cellStyle name="Hiperlink" xfId="26565" builtinId="8" hidden="1"/>
    <cellStyle name="Hiperlink" xfId="26567" builtinId="8" hidden="1"/>
    <cellStyle name="Hiperlink" xfId="26569" builtinId="8" hidden="1"/>
    <cellStyle name="Hiperlink" xfId="26571" builtinId="8" hidden="1"/>
    <cellStyle name="Hiperlink" xfId="26573" builtinId="8" hidden="1"/>
    <cellStyle name="Hiperlink" xfId="26575" builtinId="8" hidden="1"/>
    <cellStyle name="Hiperlink" xfId="26577" builtinId="8" hidden="1"/>
    <cellStyle name="Hiperlink" xfId="26579" builtinId="8" hidden="1"/>
    <cellStyle name="Hiperlink" xfId="26581" builtinId="8" hidden="1"/>
    <cellStyle name="Hiperlink" xfId="26388" builtinId="8" hidden="1"/>
    <cellStyle name="Hiperlink" xfId="26585" builtinId="8" hidden="1"/>
    <cellStyle name="Hiperlink" xfId="26587" builtinId="8" hidden="1"/>
    <cellStyle name="Hiperlink" xfId="26589" builtinId="8" hidden="1"/>
    <cellStyle name="Hiperlink" xfId="26591" builtinId="8" hidden="1"/>
    <cellStyle name="Hiperlink" xfId="26593" builtinId="8" hidden="1"/>
    <cellStyle name="Hiperlink" xfId="26595" builtinId="8" hidden="1"/>
    <cellStyle name="Hiperlink" xfId="26597" builtinId="8" hidden="1"/>
    <cellStyle name="Hiperlink" xfId="26599" builtinId="8" hidden="1"/>
    <cellStyle name="Hiperlink" xfId="26601" builtinId="8" hidden="1"/>
    <cellStyle name="Hiperlink" xfId="26603" builtinId="8" hidden="1"/>
    <cellStyle name="Hiperlink" xfId="26605" builtinId="8" hidden="1"/>
    <cellStyle name="Hiperlink" xfId="26607" builtinId="8" hidden="1"/>
    <cellStyle name="Hiperlink" xfId="26609" builtinId="8" hidden="1"/>
    <cellStyle name="Hiperlink" xfId="26611" builtinId="8" hidden="1"/>
    <cellStyle name="Hiperlink" xfId="26613" builtinId="8" hidden="1"/>
    <cellStyle name="Hiperlink" xfId="26615" builtinId="8" hidden="1"/>
    <cellStyle name="Hiperlink" xfId="26617" builtinId="8" hidden="1"/>
    <cellStyle name="Hiperlink" xfId="26619" builtinId="8" hidden="1"/>
    <cellStyle name="Hiperlink" xfId="26621" builtinId="8" hidden="1"/>
    <cellStyle name="Hiperlink" xfId="26623" builtinId="8" hidden="1"/>
    <cellStyle name="Hiperlink" xfId="26625" builtinId="8" hidden="1"/>
    <cellStyle name="Hiperlink" xfId="26627" builtinId="8" hidden="1"/>
    <cellStyle name="Hiperlink" xfId="26629" builtinId="8" hidden="1"/>
    <cellStyle name="Hiperlink" xfId="26631" builtinId="8" hidden="1"/>
    <cellStyle name="Hiperlink" xfId="26633" builtinId="8" hidden="1"/>
    <cellStyle name="Hiperlink" xfId="26635" builtinId="8" hidden="1"/>
    <cellStyle name="Hiperlink" xfId="26637" builtinId="8" hidden="1"/>
    <cellStyle name="Hiperlink" xfId="26639" builtinId="8" hidden="1"/>
    <cellStyle name="Hiperlink" xfId="26641" builtinId="8" hidden="1"/>
    <cellStyle name="Hiperlink" xfId="26643" builtinId="8" hidden="1"/>
    <cellStyle name="Hiperlink" xfId="26645" builtinId="8" hidden="1"/>
    <cellStyle name="Hiperlink" xfId="26647" builtinId="8" hidden="1"/>
    <cellStyle name="Hiperlink" xfId="26649" builtinId="8" hidden="1"/>
    <cellStyle name="Hiperlink" xfId="26651" builtinId="8" hidden="1"/>
    <cellStyle name="Hiperlink" xfId="26653" builtinId="8" hidden="1"/>
    <cellStyle name="Hiperlink" xfId="26655" builtinId="8" hidden="1"/>
    <cellStyle name="Hiperlink" xfId="26657" builtinId="8" hidden="1"/>
    <cellStyle name="Hiperlink" xfId="26659" builtinId="8" hidden="1"/>
    <cellStyle name="Hiperlink" xfId="26661" builtinId="8" hidden="1"/>
    <cellStyle name="Hiperlink" xfId="26663" builtinId="8" hidden="1"/>
    <cellStyle name="Hiperlink" xfId="26665" builtinId="8" hidden="1"/>
    <cellStyle name="Hiperlink" xfId="26667" builtinId="8" hidden="1"/>
    <cellStyle name="Hiperlink" xfId="26669" builtinId="8" hidden="1"/>
    <cellStyle name="Hiperlink" xfId="26671" builtinId="8" hidden="1"/>
    <cellStyle name="Hiperlink" xfId="26673" builtinId="8" hidden="1"/>
    <cellStyle name="Hiperlink" xfId="26675" builtinId="8" hidden="1"/>
    <cellStyle name="Hiperlink" xfId="26677" builtinId="8" hidden="1"/>
    <cellStyle name="Hiperlink" xfId="26679" builtinId="8" hidden="1"/>
    <cellStyle name="Hiperlink" xfId="26486" builtinId="8" hidden="1"/>
    <cellStyle name="Hiperlink" xfId="26683" builtinId="8" hidden="1"/>
    <cellStyle name="Hiperlink" xfId="26685" builtinId="8" hidden="1"/>
    <cellStyle name="Hiperlink" xfId="26687" builtinId="8" hidden="1"/>
    <cellStyle name="Hiperlink" xfId="26689" builtinId="8" hidden="1"/>
    <cellStyle name="Hiperlink" xfId="26691" builtinId="8" hidden="1"/>
    <cellStyle name="Hiperlink" xfId="26693" builtinId="8" hidden="1"/>
    <cellStyle name="Hiperlink" xfId="26695" builtinId="8" hidden="1"/>
    <cellStyle name="Hiperlink" xfId="26697" builtinId="8" hidden="1"/>
    <cellStyle name="Hiperlink" xfId="26699" builtinId="8" hidden="1"/>
    <cellStyle name="Hiperlink" xfId="26701" builtinId="8" hidden="1"/>
    <cellStyle name="Hiperlink" xfId="26703" builtinId="8" hidden="1"/>
    <cellStyle name="Hiperlink" xfId="26705" builtinId="8" hidden="1"/>
    <cellStyle name="Hiperlink" xfId="26707" builtinId="8" hidden="1"/>
    <cellStyle name="Hiperlink" xfId="26709" builtinId="8" hidden="1"/>
    <cellStyle name="Hiperlink" xfId="26711" builtinId="8" hidden="1"/>
    <cellStyle name="Hiperlink" xfId="26713" builtinId="8" hidden="1"/>
    <cellStyle name="Hiperlink" xfId="26715" builtinId="8" hidden="1"/>
    <cellStyle name="Hiperlink" xfId="26717" builtinId="8" hidden="1"/>
    <cellStyle name="Hiperlink" xfId="26719" builtinId="8" hidden="1"/>
    <cellStyle name="Hiperlink" xfId="26721" builtinId="8" hidden="1"/>
    <cellStyle name="Hiperlink" xfId="26723" builtinId="8" hidden="1"/>
    <cellStyle name="Hiperlink" xfId="26725" builtinId="8" hidden="1"/>
    <cellStyle name="Hiperlink" xfId="26727" builtinId="8" hidden="1"/>
    <cellStyle name="Hiperlink" xfId="26729" builtinId="8" hidden="1"/>
    <cellStyle name="Hiperlink" xfId="26731" builtinId="8" hidden="1"/>
    <cellStyle name="Hiperlink" xfId="26733" builtinId="8" hidden="1"/>
    <cellStyle name="Hiperlink" xfId="26735" builtinId="8" hidden="1"/>
    <cellStyle name="Hiperlink" xfId="26737" builtinId="8" hidden="1"/>
    <cellStyle name="Hiperlink" xfId="26739" builtinId="8" hidden="1"/>
    <cellStyle name="Hiperlink" xfId="26741" builtinId="8" hidden="1"/>
    <cellStyle name="Hiperlink" xfId="26743" builtinId="8" hidden="1"/>
    <cellStyle name="Hiperlink" xfId="26745" builtinId="8" hidden="1"/>
    <cellStyle name="Hiperlink" xfId="26747" builtinId="8" hidden="1"/>
    <cellStyle name="Hiperlink" xfId="26749" builtinId="8" hidden="1"/>
    <cellStyle name="Hiperlink" xfId="26751" builtinId="8" hidden="1"/>
    <cellStyle name="Hiperlink" xfId="26753" builtinId="8" hidden="1"/>
    <cellStyle name="Hiperlink" xfId="26755" builtinId="8" hidden="1"/>
    <cellStyle name="Hiperlink" xfId="26757" builtinId="8" hidden="1"/>
    <cellStyle name="Hiperlink" xfId="26759" builtinId="8" hidden="1"/>
    <cellStyle name="Hiperlink" xfId="26761" builtinId="8" hidden="1"/>
    <cellStyle name="Hiperlink" xfId="26763" builtinId="8" hidden="1"/>
    <cellStyle name="Hiperlink" xfId="26765" builtinId="8" hidden="1"/>
    <cellStyle name="Hiperlink" xfId="26767" builtinId="8" hidden="1"/>
    <cellStyle name="Hiperlink" xfId="26769" builtinId="8" hidden="1"/>
    <cellStyle name="Hiperlink" xfId="26771" builtinId="8" hidden="1"/>
    <cellStyle name="Hiperlink" xfId="26773" builtinId="8" hidden="1"/>
    <cellStyle name="Hiperlink" xfId="26775" builtinId="8" hidden="1"/>
    <cellStyle name="Hiperlink" xfId="26777" builtinId="8" hidden="1"/>
    <cellStyle name="Hiperlink" xfId="26584" builtinId="8" hidden="1"/>
    <cellStyle name="Hiperlink" xfId="26781" builtinId="8" hidden="1"/>
    <cellStyle name="Hiperlink" xfId="26783" builtinId="8" hidden="1"/>
    <cellStyle name="Hiperlink" xfId="26785" builtinId="8" hidden="1"/>
    <cellStyle name="Hiperlink" xfId="26787" builtinId="8" hidden="1"/>
    <cellStyle name="Hiperlink" xfId="26789" builtinId="8" hidden="1"/>
    <cellStyle name="Hiperlink" xfId="26791" builtinId="8" hidden="1"/>
    <cellStyle name="Hiperlink" xfId="26793" builtinId="8" hidden="1"/>
    <cellStyle name="Hiperlink" xfId="26795" builtinId="8" hidden="1"/>
    <cellStyle name="Hiperlink" xfId="26797" builtinId="8" hidden="1"/>
    <cellStyle name="Hiperlink" xfId="26799" builtinId="8" hidden="1"/>
    <cellStyle name="Hiperlink" xfId="26801" builtinId="8" hidden="1"/>
    <cellStyle name="Hiperlink" xfId="26803" builtinId="8" hidden="1"/>
    <cellStyle name="Hiperlink" xfId="26805" builtinId="8" hidden="1"/>
    <cellStyle name="Hiperlink" xfId="26807" builtinId="8" hidden="1"/>
    <cellStyle name="Hiperlink" xfId="26809" builtinId="8" hidden="1"/>
    <cellStyle name="Hiperlink" xfId="26811" builtinId="8" hidden="1"/>
    <cellStyle name="Hiperlink" xfId="26813" builtinId="8" hidden="1"/>
    <cellStyle name="Hiperlink" xfId="26815" builtinId="8" hidden="1"/>
    <cellStyle name="Hiperlink" xfId="26817" builtinId="8" hidden="1"/>
    <cellStyle name="Hiperlink" xfId="26819" builtinId="8" hidden="1"/>
    <cellStyle name="Hiperlink" xfId="26821" builtinId="8" hidden="1"/>
    <cellStyle name="Hiperlink" xfId="26823" builtinId="8" hidden="1"/>
    <cellStyle name="Hiperlink" xfId="26825" builtinId="8" hidden="1"/>
    <cellStyle name="Hiperlink" xfId="26827" builtinId="8" hidden="1"/>
    <cellStyle name="Hiperlink" xfId="26829" builtinId="8" hidden="1"/>
    <cellStyle name="Hiperlink" xfId="26831" builtinId="8" hidden="1"/>
    <cellStyle name="Hiperlink" xfId="26833" builtinId="8" hidden="1"/>
    <cellStyle name="Hiperlink" xfId="26835" builtinId="8" hidden="1"/>
    <cellStyle name="Hiperlink" xfId="26837" builtinId="8" hidden="1"/>
    <cellStyle name="Hiperlink" xfId="26839" builtinId="8" hidden="1"/>
    <cellStyle name="Hiperlink" xfId="26841" builtinId="8" hidden="1"/>
    <cellStyle name="Hiperlink" xfId="26843" builtinId="8" hidden="1"/>
    <cellStyle name="Hiperlink" xfId="26845" builtinId="8" hidden="1"/>
    <cellStyle name="Hiperlink" xfId="26847" builtinId="8" hidden="1"/>
    <cellStyle name="Hiperlink" xfId="26849" builtinId="8" hidden="1"/>
    <cellStyle name="Hiperlink" xfId="26851" builtinId="8" hidden="1"/>
    <cellStyle name="Hiperlink" xfId="26853" builtinId="8" hidden="1"/>
    <cellStyle name="Hiperlink" xfId="26855" builtinId="8" hidden="1"/>
    <cellStyle name="Hiperlink" xfId="26857" builtinId="8" hidden="1"/>
    <cellStyle name="Hiperlink" xfId="26859" builtinId="8" hidden="1"/>
    <cellStyle name="Hiperlink" xfId="26861" builtinId="8" hidden="1"/>
    <cellStyle name="Hiperlink" xfId="26863" builtinId="8" hidden="1"/>
    <cellStyle name="Hiperlink" xfId="26865" builtinId="8" hidden="1"/>
    <cellStyle name="Hiperlink" xfId="26867" builtinId="8" hidden="1"/>
    <cellStyle name="Hiperlink" xfId="26869" builtinId="8" hidden="1"/>
    <cellStyle name="Hiperlink" xfId="26871" builtinId="8" hidden="1"/>
    <cellStyle name="Hiperlink" xfId="26873" builtinId="8" hidden="1"/>
    <cellStyle name="Hiperlink" xfId="26875" builtinId="8" hidden="1"/>
    <cellStyle name="Hiperlink" xfId="26682" builtinId="8" hidden="1"/>
    <cellStyle name="Hiperlink" xfId="26879" builtinId="8" hidden="1"/>
    <cellStyle name="Hiperlink" xfId="26881" builtinId="8" hidden="1"/>
    <cellStyle name="Hiperlink" xfId="26883" builtinId="8" hidden="1"/>
    <cellStyle name="Hiperlink" xfId="26885" builtinId="8" hidden="1"/>
    <cellStyle name="Hiperlink" xfId="26887" builtinId="8" hidden="1"/>
    <cellStyle name="Hiperlink" xfId="26889" builtinId="8" hidden="1"/>
    <cellStyle name="Hiperlink" xfId="26891" builtinId="8" hidden="1"/>
    <cellStyle name="Hiperlink" xfId="26893" builtinId="8" hidden="1"/>
    <cellStyle name="Hiperlink" xfId="26895" builtinId="8" hidden="1"/>
    <cellStyle name="Hiperlink" xfId="26897" builtinId="8" hidden="1"/>
    <cellStyle name="Hiperlink" xfId="26899" builtinId="8" hidden="1"/>
    <cellStyle name="Hiperlink" xfId="26901" builtinId="8" hidden="1"/>
    <cellStyle name="Hiperlink" xfId="26903" builtinId="8" hidden="1"/>
    <cellStyle name="Hiperlink" xfId="26905" builtinId="8" hidden="1"/>
    <cellStyle name="Hiperlink" xfId="26907" builtinId="8" hidden="1"/>
    <cellStyle name="Hiperlink" xfId="26909" builtinId="8" hidden="1"/>
    <cellStyle name="Hiperlink" xfId="26911" builtinId="8" hidden="1"/>
    <cellStyle name="Hiperlink" xfId="26913" builtinId="8" hidden="1"/>
    <cellStyle name="Hiperlink" xfId="26915" builtinId="8" hidden="1"/>
    <cellStyle name="Hiperlink" xfId="26917" builtinId="8" hidden="1"/>
    <cellStyle name="Hiperlink" xfId="26919" builtinId="8" hidden="1"/>
    <cellStyle name="Hiperlink" xfId="26921" builtinId="8" hidden="1"/>
    <cellStyle name="Hiperlink" xfId="26923" builtinId="8" hidden="1"/>
    <cellStyle name="Hiperlink" xfId="26925" builtinId="8" hidden="1"/>
    <cellStyle name="Hiperlink" xfId="26927" builtinId="8" hidden="1"/>
    <cellStyle name="Hiperlink" xfId="26929" builtinId="8" hidden="1"/>
    <cellStyle name="Hiperlink" xfId="26931" builtinId="8" hidden="1"/>
    <cellStyle name="Hiperlink" xfId="26933" builtinId="8" hidden="1"/>
    <cellStyle name="Hiperlink" xfId="26935" builtinId="8" hidden="1"/>
    <cellStyle name="Hiperlink" xfId="26937" builtinId="8" hidden="1"/>
    <cellStyle name="Hiperlink" xfId="26939" builtinId="8" hidden="1"/>
    <cellStyle name="Hiperlink" xfId="26941" builtinId="8" hidden="1"/>
    <cellStyle name="Hiperlink" xfId="26943" builtinId="8" hidden="1"/>
    <cellStyle name="Hiperlink" xfId="26945" builtinId="8" hidden="1"/>
    <cellStyle name="Hiperlink" xfId="26947" builtinId="8" hidden="1"/>
    <cellStyle name="Hiperlink" xfId="26949" builtinId="8" hidden="1"/>
    <cellStyle name="Hiperlink" xfId="26951" builtinId="8" hidden="1"/>
    <cellStyle name="Hiperlink" xfId="26953" builtinId="8" hidden="1"/>
    <cellStyle name="Hiperlink" xfId="26955" builtinId="8" hidden="1"/>
    <cellStyle name="Hiperlink" xfId="26957" builtinId="8" hidden="1"/>
    <cellStyle name="Hiperlink" xfId="26959" builtinId="8" hidden="1"/>
    <cellStyle name="Hiperlink" xfId="26961" builtinId="8" hidden="1"/>
    <cellStyle name="Hiperlink" xfId="26963" builtinId="8" hidden="1"/>
    <cellStyle name="Hiperlink" xfId="26965" builtinId="8" hidden="1"/>
    <cellStyle name="Hiperlink" xfId="26967" builtinId="8" hidden="1"/>
    <cellStyle name="Hiperlink" xfId="26969" builtinId="8" hidden="1"/>
    <cellStyle name="Hiperlink" xfId="26971" builtinId="8" hidden="1"/>
    <cellStyle name="Hiperlink" xfId="26973" builtinId="8" hidden="1"/>
    <cellStyle name="Hiperlink" xfId="26780" builtinId="8" hidden="1"/>
    <cellStyle name="Hiperlink" xfId="26977" builtinId="8" hidden="1"/>
    <cellStyle name="Hiperlink" xfId="26979" builtinId="8" hidden="1"/>
    <cellStyle name="Hiperlink" xfId="26981" builtinId="8" hidden="1"/>
    <cellStyle name="Hiperlink" xfId="26983" builtinId="8" hidden="1"/>
    <cellStyle name="Hiperlink" xfId="26985" builtinId="8" hidden="1"/>
    <cellStyle name="Hiperlink" xfId="26987" builtinId="8" hidden="1"/>
    <cellStyle name="Hiperlink" xfId="26989" builtinId="8" hidden="1"/>
    <cellStyle name="Hiperlink" xfId="26991" builtinId="8" hidden="1"/>
    <cellStyle name="Hiperlink" xfId="26993" builtinId="8" hidden="1"/>
    <cellStyle name="Hiperlink" xfId="26995" builtinId="8" hidden="1"/>
    <cellStyle name="Hiperlink" xfId="26997" builtinId="8" hidden="1"/>
    <cellStyle name="Hiperlink" xfId="26999" builtinId="8" hidden="1"/>
    <cellStyle name="Hiperlink" xfId="27001" builtinId="8" hidden="1"/>
    <cellStyle name="Hiperlink" xfId="27003" builtinId="8" hidden="1"/>
    <cellStyle name="Hiperlink" xfId="27005" builtinId="8" hidden="1"/>
    <cellStyle name="Hiperlink" xfId="27007" builtinId="8" hidden="1"/>
    <cellStyle name="Hiperlink" xfId="27009" builtinId="8" hidden="1"/>
    <cellStyle name="Hiperlink" xfId="27011" builtinId="8" hidden="1"/>
    <cellStyle name="Hiperlink" xfId="27013" builtinId="8" hidden="1"/>
    <cellStyle name="Hiperlink" xfId="27015" builtinId="8" hidden="1"/>
    <cellStyle name="Hiperlink" xfId="27017" builtinId="8" hidden="1"/>
    <cellStyle name="Hiperlink" xfId="27019" builtinId="8" hidden="1"/>
    <cellStyle name="Hiperlink" xfId="27021" builtinId="8" hidden="1"/>
    <cellStyle name="Hiperlink" xfId="27023" builtinId="8" hidden="1"/>
    <cellStyle name="Hiperlink" xfId="27025" builtinId="8" hidden="1"/>
    <cellStyle name="Hiperlink" xfId="27027" builtinId="8" hidden="1"/>
    <cellStyle name="Hiperlink" xfId="27029" builtinId="8" hidden="1"/>
    <cellStyle name="Hiperlink" xfId="27031" builtinId="8" hidden="1"/>
    <cellStyle name="Hiperlink" xfId="27033" builtinId="8" hidden="1"/>
    <cellStyle name="Hiperlink" xfId="27035" builtinId="8" hidden="1"/>
    <cellStyle name="Hiperlink" xfId="27037" builtinId="8" hidden="1"/>
    <cellStyle name="Hiperlink" xfId="27039" builtinId="8" hidden="1"/>
    <cellStyle name="Hiperlink" xfId="27041" builtinId="8" hidden="1"/>
    <cellStyle name="Hiperlink" xfId="27043" builtinId="8" hidden="1"/>
    <cellStyle name="Hiperlink" xfId="27045" builtinId="8" hidden="1"/>
    <cellStyle name="Hiperlink" xfId="27047" builtinId="8" hidden="1"/>
    <cellStyle name="Hiperlink" xfId="27049" builtinId="8" hidden="1"/>
    <cellStyle name="Hiperlink" xfId="27051" builtinId="8" hidden="1"/>
    <cellStyle name="Hiperlink" xfId="27053" builtinId="8" hidden="1"/>
    <cellStyle name="Hiperlink" xfId="27055" builtinId="8" hidden="1"/>
    <cellStyle name="Hiperlink" xfId="27057" builtinId="8" hidden="1"/>
    <cellStyle name="Hiperlink" xfId="27059" builtinId="8" hidden="1"/>
    <cellStyle name="Hiperlink" xfId="27061" builtinId="8" hidden="1"/>
    <cellStyle name="Hiperlink" xfId="27063" builtinId="8" hidden="1"/>
    <cellStyle name="Hiperlink" xfId="27065" builtinId="8" hidden="1"/>
    <cellStyle name="Hiperlink" xfId="27067" builtinId="8" hidden="1"/>
    <cellStyle name="Hiperlink" xfId="27069" builtinId="8" hidden="1"/>
    <cellStyle name="Hiperlink" xfId="27071" builtinId="8" hidden="1"/>
    <cellStyle name="Hiperlink" xfId="26878" builtinId="8" hidden="1"/>
    <cellStyle name="Hiperlink" xfId="27075" builtinId="8" hidden="1"/>
    <cellStyle name="Hiperlink" xfId="27077" builtinId="8" hidden="1"/>
    <cellStyle name="Hiperlink" xfId="27079" builtinId="8" hidden="1"/>
    <cellStyle name="Hiperlink" xfId="27081" builtinId="8" hidden="1"/>
    <cellStyle name="Hiperlink" xfId="27083" builtinId="8" hidden="1"/>
    <cellStyle name="Hiperlink" xfId="27085" builtinId="8" hidden="1"/>
    <cellStyle name="Hiperlink" xfId="27087" builtinId="8" hidden="1"/>
    <cellStyle name="Hiperlink" xfId="27089" builtinId="8" hidden="1"/>
    <cellStyle name="Hiperlink" xfId="27091" builtinId="8" hidden="1"/>
    <cellStyle name="Hiperlink" xfId="27093" builtinId="8" hidden="1"/>
    <cellStyle name="Hiperlink" xfId="27095" builtinId="8" hidden="1"/>
    <cellStyle name="Hiperlink" xfId="27097" builtinId="8" hidden="1"/>
    <cellStyle name="Hiperlink" xfId="27099" builtinId="8" hidden="1"/>
    <cellStyle name="Hiperlink" xfId="27101" builtinId="8" hidden="1"/>
    <cellStyle name="Hiperlink" xfId="27103" builtinId="8" hidden="1"/>
    <cellStyle name="Hiperlink" xfId="27105" builtinId="8" hidden="1"/>
    <cellStyle name="Hiperlink" xfId="27107" builtinId="8" hidden="1"/>
    <cellStyle name="Hiperlink" xfId="27109" builtinId="8" hidden="1"/>
    <cellStyle name="Hiperlink" xfId="27111" builtinId="8" hidden="1"/>
    <cellStyle name="Hiperlink" xfId="27113" builtinId="8" hidden="1"/>
    <cellStyle name="Hiperlink" xfId="27115" builtinId="8" hidden="1"/>
    <cellStyle name="Hiperlink" xfId="27117" builtinId="8" hidden="1"/>
    <cellStyle name="Hiperlink" xfId="27119" builtinId="8" hidden="1"/>
    <cellStyle name="Hiperlink" xfId="27121" builtinId="8" hidden="1"/>
    <cellStyle name="Hiperlink" xfId="27123" builtinId="8" hidden="1"/>
    <cellStyle name="Hiperlink" xfId="27125" builtinId="8" hidden="1"/>
    <cellStyle name="Hiperlink" xfId="27127" builtinId="8" hidden="1"/>
    <cellStyle name="Hiperlink" xfId="27129" builtinId="8" hidden="1"/>
    <cellStyle name="Hiperlink" xfId="27131" builtinId="8" hidden="1"/>
    <cellStyle name="Hiperlink" xfId="27133" builtinId="8" hidden="1"/>
    <cellStyle name="Hiperlink" xfId="27135" builtinId="8" hidden="1"/>
    <cellStyle name="Hiperlink" xfId="27137" builtinId="8" hidden="1"/>
    <cellStyle name="Hiperlink" xfId="27139" builtinId="8" hidden="1"/>
    <cellStyle name="Hiperlink" xfId="27141" builtinId="8" hidden="1"/>
    <cellStyle name="Hiperlink" xfId="27143" builtinId="8" hidden="1"/>
    <cellStyle name="Hiperlink" xfId="27145" builtinId="8" hidden="1"/>
    <cellStyle name="Hiperlink" xfId="27147" builtinId="8" hidden="1"/>
    <cellStyle name="Hiperlink" xfId="27149" builtinId="8" hidden="1"/>
    <cellStyle name="Hiperlink" xfId="27151" builtinId="8" hidden="1"/>
    <cellStyle name="Hiperlink" xfId="27153" builtinId="8" hidden="1"/>
    <cellStyle name="Hiperlink" xfId="27155" builtinId="8" hidden="1"/>
    <cellStyle name="Hiperlink" xfId="27157" builtinId="8" hidden="1"/>
    <cellStyle name="Hiperlink" xfId="27159" builtinId="8" hidden="1"/>
    <cellStyle name="Hiperlink" xfId="27161" builtinId="8" hidden="1"/>
    <cellStyle name="Hiperlink" xfId="27163" builtinId="8" hidden="1"/>
    <cellStyle name="Hiperlink" xfId="27165" builtinId="8" hidden="1"/>
    <cellStyle name="Hiperlink" xfId="27167" builtinId="8" hidden="1"/>
    <cellStyle name="Hiperlink" xfId="27169" builtinId="8" hidden="1"/>
    <cellStyle name="Hiperlink" xfId="26976" builtinId="8" hidden="1"/>
    <cellStyle name="Hiperlink" xfId="27173" builtinId="8" hidden="1"/>
    <cellStyle name="Hiperlink" xfId="27175" builtinId="8" hidden="1"/>
    <cellStyle name="Hiperlink" xfId="27177" builtinId="8" hidden="1"/>
    <cellStyle name="Hiperlink" xfId="27179" builtinId="8" hidden="1"/>
    <cellStyle name="Hiperlink" xfId="27181" builtinId="8" hidden="1"/>
    <cellStyle name="Hiperlink" xfId="27183" builtinId="8" hidden="1"/>
    <cellStyle name="Hiperlink" xfId="27185" builtinId="8" hidden="1"/>
    <cellStyle name="Hiperlink" xfId="27187" builtinId="8" hidden="1"/>
    <cellStyle name="Hiperlink" xfId="27189" builtinId="8" hidden="1"/>
    <cellStyle name="Hiperlink" xfId="27191" builtinId="8" hidden="1"/>
    <cellStyle name="Hiperlink" xfId="27193" builtinId="8" hidden="1"/>
    <cellStyle name="Hiperlink" xfId="27195" builtinId="8" hidden="1"/>
    <cellStyle name="Hiperlink" xfId="27197" builtinId="8" hidden="1"/>
    <cellStyle name="Hiperlink" xfId="27199" builtinId="8" hidden="1"/>
    <cellStyle name="Hiperlink" xfId="27201" builtinId="8" hidden="1"/>
    <cellStyle name="Hiperlink" xfId="27203" builtinId="8" hidden="1"/>
    <cellStyle name="Hiperlink" xfId="27205" builtinId="8" hidden="1"/>
    <cellStyle name="Hiperlink" xfId="27207" builtinId="8" hidden="1"/>
    <cellStyle name="Hiperlink" xfId="27209" builtinId="8" hidden="1"/>
    <cellStyle name="Hiperlink" xfId="27211" builtinId="8" hidden="1"/>
    <cellStyle name="Hiperlink" xfId="27213" builtinId="8" hidden="1"/>
    <cellStyle name="Hiperlink" xfId="27215" builtinId="8" hidden="1"/>
    <cellStyle name="Hiperlink" xfId="27217" builtinId="8" hidden="1"/>
    <cellStyle name="Hiperlink" xfId="27219" builtinId="8" hidden="1"/>
    <cellStyle name="Hiperlink" xfId="27221" builtinId="8" hidden="1"/>
    <cellStyle name="Hiperlink" xfId="27223" builtinId="8" hidden="1"/>
    <cellStyle name="Hiperlink" xfId="27225" builtinId="8" hidden="1"/>
    <cellStyle name="Hiperlink" xfId="27227" builtinId="8" hidden="1"/>
    <cellStyle name="Hiperlink" xfId="27229" builtinId="8" hidden="1"/>
    <cellStyle name="Hiperlink" xfId="27231" builtinId="8" hidden="1"/>
    <cellStyle name="Hiperlink" xfId="27233" builtinId="8" hidden="1"/>
    <cellStyle name="Hiperlink" xfId="27235" builtinId="8" hidden="1"/>
    <cellStyle name="Hiperlink" xfId="27237" builtinId="8" hidden="1"/>
    <cellStyle name="Hiperlink" xfId="27239" builtinId="8" hidden="1"/>
    <cellStyle name="Hiperlink" xfId="27241" builtinId="8" hidden="1"/>
    <cellStyle name="Hiperlink" xfId="27243" builtinId="8" hidden="1"/>
    <cellStyle name="Hiperlink" xfId="27245" builtinId="8" hidden="1"/>
    <cellStyle name="Hiperlink" xfId="27247" builtinId="8" hidden="1"/>
    <cellStyle name="Hiperlink" xfId="27249" builtinId="8" hidden="1"/>
    <cellStyle name="Hiperlink" xfId="27251" builtinId="8" hidden="1"/>
    <cellStyle name="Hiperlink" xfId="27253" builtinId="8" hidden="1"/>
    <cellStyle name="Hiperlink" xfId="27255" builtinId="8" hidden="1"/>
    <cellStyle name="Hiperlink" xfId="27257" builtinId="8" hidden="1"/>
    <cellStyle name="Hiperlink" xfId="27259" builtinId="8" hidden="1"/>
    <cellStyle name="Hiperlink" xfId="27261" builtinId="8" hidden="1"/>
    <cellStyle name="Hiperlink" xfId="27263" builtinId="8" hidden="1"/>
    <cellStyle name="Hiperlink" xfId="27265" builtinId="8" hidden="1"/>
    <cellStyle name="Hiperlink" xfId="27267" builtinId="8" hidden="1"/>
    <cellStyle name="Hiperlink" xfId="27074" builtinId="8" hidden="1"/>
    <cellStyle name="Hiperlink" xfId="27271" builtinId="8" hidden="1"/>
    <cellStyle name="Hiperlink" xfId="27273" builtinId="8" hidden="1"/>
    <cellStyle name="Hiperlink" xfId="27275" builtinId="8" hidden="1"/>
    <cellStyle name="Hiperlink" xfId="27277" builtinId="8" hidden="1"/>
    <cellStyle name="Hiperlink" xfId="27279" builtinId="8" hidden="1"/>
    <cellStyle name="Hiperlink" xfId="27281" builtinId="8" hidden="1"/>
    <cellStyle name="Hiperlink" xfId="27283" builtinId="8" hidden="1"/>
    <cellStyle name="Hiperlink" xfId="27285" builtinId="8" hidden="1"/>
    <cellStyle name="Hiperlink" xfId="27287" builtinId="8" hidden="1"/>
    <cellStyle name="Hiperlink" xfId="27289" builtinId="8" hidden="1"/>
    <cellStyle name="Hiperlink" xfId="27291" builtinId="8" hidden="1"/>
    <cellStyle name="Hiperlink" xfId="27293" builtinId="8" hidden="1"/>
    <cellStyle name="Hiperlink" xfId="27295" builtinId="8" hidden="1"/>
    <cellStyle name="Hiperlink" xfId="27297" builtinId="8" hidden="1"/>
    <cellStyle name="Hiperlink" xfId="27299" builtinId="8" hidden="1"/>
    <cellStyle name="Hiperlink" xfId="27301" builtinId="8" hidden="1"/>
    <cellStyle name="Hiperlink" xfId="27303" builtinId="8" hidden="1"/>
    <cellStyle name="Hiperlink" xfId="27305" builtinId="8" hidden="1"/>
    <cellStyle name="Hiperlink" xfId="27307" builtinId="8" hidden="1"/>
    <cellStyle name="Hiperlink" xfId="27309" builtinId="8" hidden="1"/>
    <cellStyle name="Hiperlink" xfId="27311" builtinId="8" hidden="1"/>
    <cellStyle name="Hiperlink" xfId="27313" builtinId="8" hidden="1"/>
    <cellStyle name="Hiperlink" xfId="27315" builtinId="8" hidden="1"/>
    <cellStyle name="Hiperlink" xfId="27317" builtinId="8" hidden="1"/>
    <cellStyle name="Hiperlink" xfId="27319" builtinId="8" hidden="1"/>
    <cellStyle name="Hiperlink" xfId="27321" builtinId="8" hidden="1"/>
    <cellStyle name="Hiperlink" xfId="27323" builtinId="8" hidden="1"/>
    <cellStyle name="Hiperlink" xfId="27325" builtinId="8" hidden="1"/>
    <cellStyle name="Hiperlink" xfId="27327" builtinId="8" hidden="1"/>
    <cellStyle name="Hiperlink" xfId="27329" builtinId="8" hidden="1"/>
    <cellStyle name="Hiperlink" xfId="27331" builtinId="8" hidden="1"/>
    <cellStyle name="Hiperlink" xfId="27333" builtinId="8" hidden="1"/>
    <cellStyle name="Hiperlink" xfId="27335" builtinId="8" hidden="1"/>
    <cellStyle name="Hiperlink" xfId="27337" builtinId="8" hidden="1"/>
    <cellStyle name="Hiperlink" xfId="27339" builtinId="8" hidden="1"/>
    <cellStyle name="Hiperlink" xfId="27341" builtinId="8" hidden="1"/>
    <cellStyle name="Hiperlink" xfId="27343" builtinId="8" hidden="1"/>
    <cellStyle name="Hiperlink" xfId="27345" builtinId="8" hidden="1"/>
    <cellStyle name="Hiperlink" xfId="27347" builtinId="8" hidden="1"/>
    <cellStyle name="Hiperlink" xfId="27349" builtinId="8" hidden="1"/>
    <cellStyle name="Hiperlink" xfId="27351" builtinId="8" hidden="1"/>
    <cellStyle name="Hiperlink" xfId="27353" builtinId="8" hidden="1"/>
    <cellStyle name="Hiperlink" xfId="27355" builtinId="8" hidden="1"/>
    <cellStyle name="Hiperlink" xfId="27357" builtinId="8" hidden="1"/>
    <cellStyle name="Hiperlink" xfId="27359" builtinId="8" hidden="1"/>
    <cellStyle name="Hiperlink" xfId="27361" builtinId="8" hidden="1"/>
    <cellStyle name="Hiperlink" xfId="27363" builtinId="8" hidden="1"/>
    <cellStyle name="Hiperlink" xfId="27365" builtinId="8" hidden="1"/>
    <cellStyle name="Hiperlink" xfId="27172" builtinId="8" hidden="1"/>
    <cellStyle name="Hiperlink" xfId="27369" builtinId="8" hidden="1"/>
    <cellStyle name="Hiperlink" xfId="27371" builtinId="8" hidden="1"/>
    <cellStyle name="Hiperlink" xfId="27373" builtinId="8" hidden="1"/>
    <cellStyle name="Hiperlink" xfId="27375" builtinId="8" hidden="1"/>
    <cellStyle name="Hiperlink" xfId="27377" builtinId="8" hidden="1"/>
    <cellStyle name="Hiperlink" xfId="27379" builtinId="8" hidden="1"/>
    <cellStyle name="Hiperlink" xfId="27381" builtinId="8" hidden="1"/>
    <cellStyle name="Hiperlink" xfId="27383" builtinId="8" hidden="1"/>
    <cellStyle name="Hiperlink" xfId="27385" builtinId="8" hidden="1"/>
    <cellStyle name="Hiperlink" xfId="27387" builtinId="8" hidden="1"/>
    <cellStyle name="Hiperlink" xfId="27389" builtinId="8" hidden="1"/>
    <cellStyle name="Hiperlink" xfId="27391" builtinId="8" hidden="1"/>
    <cellStyle name="Hiperlink" xfId="27393" builtinId="8" hidden="1"/>
    <cellStyle name="Hiperlink" xfId="27395" builtinId="8" hidden="1"/>
    <cellStyle name="Hiperlink" xfId="27397" builtinId="8" hidden="1"/>
    <cellStyle name="Hiperlink" xfId="27399" builtinId="8" hidden="1"/>
    <cellStyle name="Hiperlink" xfId="27401" builtinId="8" hidden="1"/>
    <cellStyle name="Hiperlink" xfId="27403" builtinId="8" hidden="1"/>
    <cellStyle name="Hiperlink" xfId="27405" builtinId="8" hidden="1"/>
    <cellStyle name="Hiperlink" xfId="27407" builtinId="8" hidden="1"/>
    <cellStyle name="Hiperlink" xfId="27409" builtinId="8" hidden="1"/>
    <cellStyle name="Hiperlink" xfId="27411" builtinId="8" hidden="1"/>
    <cellStyle name="Hiperlink" xfId="27413" builtinId="8" hidden="1"/>
    <cellStyle name="Hiperlink" xfId="27415" builtinId="8" hidden="1"/>
    <cellStyle name="Hiperlink" xfId="27417" builtinId="8" hidden="1"/>
    <cellStyle name="Hiperlink" xfId="27419" builtinId="8" hidden="1"/>
    <cellStyle name="Hiperlink" xfId="27421" builtinId="8" hidden="1"/>
    <cellStyle name="Hiperlink" xfId="27423" builtinId="8" hidden="1"/>
    <cellStyle name="Hiperlink" xfId="27425" builtinId="8" hidden="1"/>
    <cellStyle name="Hiperlink" xfId="27427" builtinId="8" hidden="1"/>
    <cellStyle name="Hiperlink" xfId="27429" builtinId="8" hidden="1"/>
    <cellStyle name="Hiperlink" xfId="27431" builtinId="8" hidden="1"/>
    <cellStyle name="Hiperlink" xfId="27433" builtinId="8" hidden="1"/>
    <cellStyle name="Hiperlink" xfId="27435" builtinId="8" hidden="1"/>
    <cellStyle name="Hiperlink" xfId="27437" builtinId="8" hidden="1"/>
    <cellStyle name="Hiperlink" xfId="27439" builtinId="8" hidden="1"/>
    <cellStyle name="Hiperlink" xfId="27441" builtinId="8" hidden="1"/>
    <cellStyle name="Hiperlink" xfId="27443" builtinId="8" hidden="1"/>
    <cellStyle name="Hiperlink" xfId="27445" builtinId="8" hidden="1"/>
    <cellStyle name="Hiperlink" xfId="27447" builtinId="8" hidden="1"/>
    <cellStyle name="Hiperlink" xfId="27449" builtinId="8" hidden="1"/>
    <cellStyle name="Hiperlink" xfId="27451" builtinId="8" hidden="1"/>
    <cellStyle name="Hiperlink" xfId="27453" builtinId="8" hidden="1"/>
    <cellStyle name="Hiperlink" xfId="27455" builtinId="8" hidden="1"/>
    <cellStyle name="Hiperlink" xfId="27457" builtinId="8" hidden="1"/>
    <cellStyle name="Hiperlink" xfId="27459" builtinId="8" hidden="1"/>
    <cellStyle name="Hiperlink" xfId="27461" builtinId="8" hidden="1"/>
    <cellStyle name="Hiperlink" xfId="27463" builtinId="8" hidden="1"/>
    <cellStyle name="Hiperlink" xfId="27270" builtinId="8" hidden="1"/>
    <cellStyle name="Hiperlink" xfId="27467" builtinId="8" hidden="1"/>
    <cellStyle name="Hiperlink" xfId="27469" builtinId="8" hidden="1"/>
    <cellStyle name="Hiperlink" xfId="27471" builtinId="8" hidden="1"/>
    <cellStyle name="Hiperlink" xfId="27473" builtinId="8" hidden="1"/>
    <cellStyle name="Hiperlink" xfId="27475" builtinId="8" hidden="1"/>
    <cellStyle name="Hiperlink" xfId="27477" builtinId="8" hidden="1"/>
    <cellStyle name="Hiperlink" xfId="27479" builtinId="8" hidden="1"/>
    <cellStyle name="Hiperlink" xfId="27481" builtinId="8" hidden="1"/>
    <cellStyle name="Hiperlink" xfId="27483" builtinId="8" hidden="1"/>
    <cellStyle name="Hiperlink" xfId="27485" builtinId="8" hidden="1"/>
    <cellStyle name="Hiperlink" xfId="27487" builtinId="8" hidden="1"/>
    <cellStyle name="Hiperlink" xfId="27489" builtinId="8" hidden="1"/>
    <cellStyle name="Hiperlink" xfId="27491" builtinId="8" hidden="1"/>
    <cellStyle name="Hiperlink" xfId="27493" builtinId="8" hidden="1"/>
    <cellStyle name="Hiperlink" xfId="27495" builtinId="8" hidden="1"/>
    <cellStyle name="Hiperlink" xfId="27497" builtinId="8" hidden="1"/>
    <cellStyle name="Hiperlink" xfId="27499" builtinId="8" hidden="1"/>
    <cellStyle name="Hiperlink" xfId="27501" builtinId="8" hidden="1"/>
    <cellStyle name="Hiperlink" xfId="27503" builtinId="8" hidden="1"/>
    <cellStyle name="Hiperlink" xfId="27505" builtinId="8" hidden="1"/>
    <cellStyle name="Hiperlink" xfId="27507" builtinId="8" hidden="1"/>
    <cellStyle name="Hiperlink" xfId="27509" builtinId="8" hidden="1"/>
    <cellStyle name="Hiperlink" xfId="27511" builtinId="8" hidden="1"/>
    <cellStyle name="Hiperlink" xfId="27513" builtinId="8" hidden="1"/>
    <cellStyle name="Hiperlink" xfId="27515" builtinId="8" hidden="1"/>
    <cellStyle name="Hiperlink" xfId="27517" builtinId="8" hidden="1"/>
    <cellStyle name="Hiperlink" xfId="27519" builtinId="8" hidden="1"/>
    <cellStyle name="Hiperlink" xfId="27521" builtinId="8" hidden="1"/>
    <cellStyle name="Hiperlink" xfId="27523" builtinId="8" hidden="1"/>
    <cellStyle name="Hiperlink" xfId="27525" builtinId="8" hidden="1"/>
    <cellStyle name="Hiperlink" xfId="27527" builtinId="8" hidden="1"/>
    <cellStyle name="Hiperlink" xfId="27529" builtinId="8" hidden="1"/>
    <cellStyle name="Hiperlink" xfId="27531" builtinId="8" hidden="1"/>
    <cellStyle name="Hiperlink" xfId="27533" builtinId="8" hidden="1"/>
    <cellStyle name="Hiperlink" xfId="27535" builtinId="8" hidden="1"/>
    <cellStyle name="Hiperlink" xfId="27537" builtinId="8" hidden="1"/>
    <cellStyle name="Hiperlink" xfId="27539" builtinId="8" hidden="1"/>
    <cellStyle name="Hiperlink" xfId="27541" builtinId="8" hidden="1"/>
    <cellStyle name="Hiperlink" xfId="27543" builtinId="8" hidden="1"/>
    <cellStyle name="Hiperlink" xfId="27545" builtinId="8" hidden="1"/>
    <cellStyle name="Hiperlink" xfId="27547" builtinId="8" hidden="1"/>
    <cellStyle name="Hiperlink" xfId="27549" builtinId="8" hidden="1"/>
    <cellStyle name="Hiperlink" xfId="27551" builtinId="8" hidden="1"/>
    <cellStyle name="Hiperlink" xfId="27553" builtinId="8" hidden="1"/>
    <cellStyle name="Hiperlink" xfId="27555" builtinId="8" hidden="1"/>
    <cellStyle name="Hiperlink" xfId="27557" builtinId="8" hidden="1"/>
    <cellStyle name="Hiperlink" xfId="27559" builtinId="8" hidden="1"/>
    <cellStyle name="Hiperlink" xfId="27561" builtinId="8" hidden="1"/>
    <cellStyle name="Hiperlink" xfId="27368" builtinId="8" hidden="1"/>
    <cellStyle name="Hiperlink" xfId="27565" builtinId="8" hidden="1"/>
    <cellStyle name="Hiperlink" xfId="27567" builtinId="8" hidden="1"/>
    <cellStyle name="Hiperlink" xfId="27569" builtinId="8" hidden="1"/>
    <cellStyle name="Hiperlink" xfId="27571" builtinId="8" hidden="1"/>
    <cellStyle name="Hiperlink" xfId="27573" builtinId="8" hidden="1"/>
    <cellStyle name="Hiperlink" xfId="27575" builtinId="8" hidden="1"/>
    <cellStyle name="Hiperlink" xfId="27577" builtinId="8" hidden="1"/>
    <cellStyle name="Hiperlink" xfId="27579" builtinId="8" hidden="1"/>
    <cellStyle name="Hiperlink" xfId="27581" builtinId="8" hidden="1"/>
    <cellStyle name="Hiperlink" xfId="27583" builtinId="8" hidden="1"/>
    <cellStyle name="Hiperlink" xfId="27585" builtinId="8" hidden="1"/>
    <cellStyle name="Hiperlink" xfId="27587" builtinId="8" hidden="1"/>
    <cellStyle name="Hiperlink" xfId="27589" builtinId="8" hidden="1"/>
    <cellStyle name="Hiperlink" xfId="27591" builtinId="8" hidden="1"/>
    <cellStyle name="Hiperlink" xfId="27593" builtinId="8" hidden="1"/>
    <cellStyle name="Hiperlink" xfId="27595" builtinId="8" hidden="1"/>
    <cellStyle name="Hiperlink" xfId="27597" builtinId="8" hidden="1"/>
    <cellStyle name="Hiperlink" xfId="27599" builtinId="8" hidden="1"/>
    <cellStyle name="Hiperlink" xfId="27601" builtinId="8" hidden="1"/>
    <cellStyle name="Hiperlink" xfId="27603" builtinId="8" hidden="1"/>
    <cellStyle name="Hiperlink" xfId="27605" builtinId="8" hidden="1"/>
    <cellStyle name="Hiperlink" xfId="27607" builtinId="8" hidden="1"/>
    <cellStyle name="Hiperlink" xfId="27609" builtinId="8" hidden="1"/>
    <cellStyle name="Hiperlink" xfId="27611" builtinId="8" hidden="1"/>
    <cellStyle name="Hiperlink" xfId="27613" builtinId="8" hidden="1"/>
    <cellStyle name="Hiperlink" xfId="27615" builtinId="8" hidden="1"/>
    <cellStyle name="Hiperlink" xfId="27617" builtinId="8" hidden="1"/>
    <cellStyle name="Hiperlink" xfId="27619" builtinId="8" hidden="1"/>
    <cellStyle name="Hiperlink" xfId="27621" builtinId="8" hidden="1"/>
    <cellStyle name="Hiperlink" xfId="27623" builtinId="8" hidden="1"/>
    <cellStyle name="Hiperlink" xfId="27625" builtinId="8" hidden="1"/>
    <cellStyle name="Hiperlink" xfId="27627" builtinId="8" hidden="1"/>
    <cellStyle name="Hiperlink" xfId="27629" builtinId="8" hidden="1"/>
    <cellStyle name="Hiperlink" xfId="27631" builtinId="8" hidden="1"/>
    <cellStyle name="Hiperlink" xfId="27633" builtinId="8" hidden="1"/>
    <cellStyle name="Hiperlink" xfId="27635" builtinId="8" hidden="1"/>
    <cellStyle name="Hiperlink" xfId="27637" builtinId="8" hidden="1"/>
    <cellStyle name="Hiperlink" xfId="27639" builtinId="8" hidden="1"/>
    <cellStyle name="Hiperlink" xfId="27641" builtinId="8" hidden="1"/>
    <cellStyle name="Hiperlink" xfId="27643" builtinId="8" hidden="1"/>
    <cellStyle name="Hiperlink" xfId="27645" builtinId="8" hidden="1"/>
    <cellStyle name="Hiperlink" xfId="27647" builtinId="8" hidden="1"/>
    <cellStyle name="Hiperlink" xfId="27649" builtinId="8" hidden="1"/>
    <cellStyle name="Hiperlink" xfId="27651" builtinId="8" hidden="1"/>
    <cellStyle name="Hiperlink" xfId="27653" builtinId="8" hidden="1"/>
    <cellStyle name="Hiperlink" xfId="27655" builtinId="8" hidden="1"/>
    <cellStyle name="Hiperlink" xfId="27657" builtinId="8" hidden="1"/>
    <cellStyle name="Hiperlink" xfId="27659" builtinId="8" hidden="1"/>
    <cellStyle name="Hiperlink" xfId="27466" builtinId="8" hidden="1"/>
    <cellStyle name="Hiperlink" xfId="27663" builtinId="8" hidden="1"/>
    <cellStyle name="Hiperlink" xfId="27665" builtinId="8" hidden="1"/>
    <cellStyle name="Hiperlink" xfId="27667" builtinId="8" hidden="1"/>
    <cellStyle name="Hiperlink" xfId="27669" builtinId="8" hidden="1"/>
    <cellStyle name="Hiperlink" xfId="27671" builtinId="8" hidden="1"/>
    <cellStyle name="Hiperlink" xfId="27673" builtinId="8" hidden="1"/>
    <cellStyle name="Hiperlink" xfId="27675" builtinId="8" hidden="1"/>
    <cellStyle name="Hiperlink" xfId="27677" builtinId="8" hidden="1"/>
    <cellStyle name="Hiperlink" xfId="27679" builtinId="8" hidden="1"/>
    <cellStyle name="Hiperlink" xfId="27681" builtinId="8" hidden="1"/>
    <cellStyle name="Hiperlink" xfId="27683" builtinId="8" hidden="1"/>
    <cellStyle name="Hiperlink" xfId="27685" builtinId="8" hidden="1"/>
    <cellStyle name="Hiperlink" xfId="27687" builtinId="8" hidden="1"/>
    <cellStyle name="Hiperlink" xfId="27689" builtinId="8" hidden="1"/>
    <cellStyle name="Hiperlink" xfId="27691" builtinId="8" hidden="1"/>
    <cellStyle name="Hiperlink" xfId="27693" builtinId="8" hidden="1"/>
    <cellStyle name="Hiperlink" xfId="27695" builtinId="8" hidden="1"/>
    <cellStyle name="Hiperlink" xfId="27697" builtinId="8" hidden="1"/>
    <cellStyle name="Hiperlink" xfId="27699" builtinId="8" hidden="1"/>
    <cellStyle name="Hiperlink" xfId="27701" builtinId="8" hidden="1"/>
    <cellStyle name="Hiperlink" xfId="27703" builtinId="8" hidden="1"/>
    <cellStyle name="Hiperlink" xfId="27705" builtinId="8" hidden="1"/>
    <cellStyle name="Hiperlink" xfId="27707" builtinId="8" hidden="1"/>
    <cellStyle name="Hiperlink" xfId="27709" builtinId="8" hidden="1"/>
    <cellStyle name="Hiperlink" xfId="27711" builtinId="8" hidden="1"/>
    <cellStyle name="Hiperlink" xfId="27713" builtinId="8" hidden="1"/>
    <cellStyle name="Hiperlink" xfId="27715" builtinId="8" hidden="1"/>
    <cellStyle name="Hiperlink" xfId="27717" builtinId="8" hidden="1"/>
    <cellStyle name="Hiperlink" xfId="27719" builtinId="8" hidden="1"/>
    <cellStyle name="Hiperlink" xfId="27721" builtinId="8" hidden="1"/>
    <cellStyle name="Hiperlink" xfId="27723" builtinId="8" hidden="1"/>
    <cellStyle name="Hiperlink" xfId="27725" builtinId="8" hidden="1"/>
    <cellStyle name="Hiperlink" xfId="27727" builtinId="8" hidden="1"/>
    <cellStyle name="Hiperlink" xfId="27729" builtinId="8" hidden="1"/>
    <cellStyle name="Hiperlink" xfId="27731" builtinId="8" hidden="1"/>
    <cellStyle name="Hiperlink" xfId="27733" builtinId="8" hidden="1"/>
    <cellStyle name="Hiperlink" xfId="27735" builtinId="8" hidden="1"/>
    <cellStyle name="Hiperlink" xfId="27737" builtinId="8" hidden="1"/>
    <cellStyle name="Hiperlink" xfId="27739" builtinId="8" hidden="1"/>
    <cellStyle name="Hiperlink" xfId="27741" builtinId="8" hidden="1"/>
    <cellStyle name="Hiperlink" xfId="27743" builtinId="8" hidden="1"/>
    <cellStyle name="Hiperlink" xfId="27745" builtinId="8" hidden="1"/>
    <cellStyle name="Hiperlink" xfId="27747" builtinId="8" hidden="1"/>
    <cellStyle name="Hiperlink" xfId="27749" builtinId="8" hidden="1"/>
    <cellStyle name="Hiperlink" xfId="27751" builtinId="8" hidden="1"/>
    <cellStyle name="Hiperlink" xfId="27753" builtinId="8" hidden="1"/>
    <cellStyle name="Hiperlink" xfId="27755" builtinId="8" hidden="1"/>
    <cellStyle name="Hiperlink" xfId="27757" builtinId="8" hidden="1"/>
    <cellStyle name="Hiperlink" xfId="27564" builtinId="8" hidden="1"/>
    <cellStyle name="Hiperlink" xfId="27761" builtinId="8" hidden="1"/>
    <cellStyle name="Hiperlink" xfId="27763" builtinId="8" hidden="1"/>
    <cellStyle name="Hiperlink" xfId="27765" builtinId="8" hidden="1"/>
    <cellStyle name="Hiperlink" xfId="27767" builtinId="8" hidden="1"/>
    <cellStyle name="Hiperlink" xfId="27769" builtinId="8" hidden="1"/>
    <cellStyle name="Hiperlink" xfId="27771" builtinId="8" hidden="1"/>
    <cellStyle name="Hiperlink" xfId="27773" builtinId="8" hidden="1"/>
    <cellStyle name="Hiperlink" xfId="27775" builtinId="8" hidden="1"/>
    <cellStyle name="Hiperlink" xfId="27777" builtinId="8" hidden="1"/>
    <cellStyle name="Hiperlink" xfId="27779" builtinId="8" hidden="1"/>
    <cellStyle name="Hiperlink" xfId="27781" builtinId="8" hidden="1"/>
    <cellStyle name="Hiperlink" xfId="27783" builtinId="8" hidden="1"/>
    <cellStyle name="Hiperlink" xfId="27785" builtinId="8" hidden="1"/>
    <cellStyle name="Hiperlink" xfId="27787" builtinId="8" hidden="1"/>
    <cellStyle name="Hiperlink" xfId="27789" builtinId="8" hidden="1"/>
    <cellStyle name="Hiperlink" xfId="27791" builtinId="8" hidden="1"/>
    <cellStyle name="Hiperlink" xfId="27793" builtinId="8" hidden="1"/>
    <cellStyle name="Hiperlink" xfId="27795" builtinId="8" hidden="1"/>
    <cellStyle name="Hiperlink" xfId="27797" builtinId="8" hidden="1"/>
    <cellStyle name="Hiperlink" xfId="27799" builtinId="8" hidden="1"/>
    <cellStyle name="Hiperlink" xfId="27801" builtinId="8" hidden="1"/>
    <cellStyle name="Hiperlink" xfId="27803" builtinId="8" hidden="1"/>
    <cellStyle name="Hiperlink" xfId="27805" builtinId="8" hidden="1"/>
    <cellStyle name="Hiperlink" xfId="27807" builtinId="8" hidden="1"/>
    <cellStyle name="Hiperlink" xfId="27809" builtinId="8" hidden="1"/>
    <cellStyle name="Hiperlink" xfId="27811" builtinId="8" hidden="1"/>
    <cellStyle name="Hiperlink" xfId="27813" builtinId="8" hidden="1"/>
    <cellStyle name="Hiperlink" xfId="27815" builtinId="8" hidden="1"/>
    <cellStyle name="Hiperlink" xfId="27817" builtinId="8" hidden="1"/>
    <cellStyle name="Hiperlink" xfId="27819" builtinId="8" hidden="1"/>
    <cellStyle name="Hiperlink" xfId="27821" builtinId="8" hidden="1"/>
    <cellStyle name="Hiperlink" xfId="27823" builtinId="8" hidden="1"/>
    <cellStyle name="Hiperlink" xfId="27825" builtinId="8" hidden="1"/>
    <cellStyle name="Hiperlink" xfId="27827" builtinId="8" hidden="1"/>
    <cellStyle name="Hiperlink" xfId="27829" builtinId="8" hidden="1"/>
    <cellStyle name="Hiperlink" xfId="27831" builtinId="8" hidden="1"/>
    <cellStyle name="Hiperlink" xfId="27833" builtinId="8" hidden="1"/>
    <cellStyle name="Hiperlink" xfId="27835" builtinId="8" hidden="1"/>
    <cellStyle name="Hiperlink" xfId="27837" builtinId="8" hidden="1"/>
    <cellStyle name="Hiperlink" xfId="27839" builtinId="8" hidden="1"/>
    <cellStyle name="Hiperlink" xfId="27841" builtinId="8" hidden="1"/>
    <cellStyle name="Hiperlink" xfId="27843" builtinId="8" hidden="1"/>
    <cellStyle name="Hiperlink" xfId="27845" builtinId="8" hidden="1"/>
    <cellStyle name="Hiperlink" xfId="27847" builtinId="8" hidden="1"/>
    <cellStyle name="Hiperlink" xfId="27849" builtinId="8" hidden="1"/>
    <cellStyle name="Hiperlink" xfId="27851" builtinId="8" hidden="1"/>
    <cellStyle name="Hiperlink" xfId="27853" builtinId="8" hidden="1"/>
    <cellStyle name="Hiperlink" xfId="27855" builtinId="8" hidden="1"/>
    <cellStyle name="Hiperlink" xfId="27662" builtinId="8" hidden="1"/>
    <cellStyle name="Hiperlink" xfId="27859" builtinId="8" hidden="1"/>
    <cellStyle name="Hiperlink" xfId="27861" builtinId="8" hidden="1"/>
    <cellStyle name="Hiperlink" xfId="27863" builtinId="8" hidden="1"/>
    <cellStyle name="Hiperlink" xfId="27865" builtinId="8" hidden="1"/>
    <cellStyle name="Hiperlink" xfId="27867" builtinId="8" hidden="1"/>
    <cellStyle name="Hiperlink" xfId="27869" builtinId="8" hidden="1"/>
    <cellStyle name="Hiperlink" xfId="27871" builtinId="8" hidden="1"/>
    <cellStyle name="Hiperlink" xfId="27873" builtinId="8" hidden="1"/>
    <cellStyle name="Hiperlink" xfId="27875" builtinId="8" hidden="1"/>
    <cellStyle name="Hiperlink" xfId="27877" builtinId="8" hidden="1"/>
    <cellStyle name="Hiperlink" xfId="27879" builtinId="8" hidden="1"/>
    <cellStyle name="Hiperlink" xfId="27881" builtinId="8" hidden="1"/>
    <cellStyle name="Hiperlink" xfId="27883" builtinId="8" hidden="1"/>
    <cellStyle name="Hiperlink" xfId="27885" builtinId="8" hidden="1"/>
    <cellStyle name="Hiperlink" xfId="27887" builtinId="8" hidden="1"/>
    <cellStyle name="Hiperlink" xfId="27889" builtinId="8" hidden="1"/>
    <cellStyle name="Hiperlink" xfId="27891" builtinId="8" hidden="1"/>
    <cellStyle name="Hiperlink" xfId="27893" builtinId="8" hidden="1"/>
    <cellStyle name="Hiperlink" xfId="27895" builtinId="8" hidden="1"/>
    <cellStyle name="Hiperlink" xfId="27897" builtinId="8" hidden="1"/>
    <cellStyle name="Hiperlink" xfId="27899" builtinId="8" hidden="1"/>
    <cellStyle name="Hiperlink" xfId="27901" builtinId="8" hidden="1"/>
    <cellStyle name="Hiperlink" xfId="27903" builtinId="8" hidden="1"/>
    <cellStyle name="Hiperlink" xfId="27905" builtinId="8" hidden="1"/>
    <cellStyle name="Hiperlink" xfId="27907" builtinId="8" hidden="1"/>
    <cellStyle name="Hiperlink" xfId="27909" builtinId="8" hidden="1"/>
    <cellStyle name="Hiperlink" xfId="27911" builtinId="8" hidden="1"/>
    <cellStyle name="Hiperlink" xfId="27913" builtinId="8" hidden="1"/>
    <cellStyle name="Hiperlink" xfId="27915" builtinId="8" hidden="1"/>
    <cellStyle name="Hiperlink" xfId="27917" builtinId="8" hidden="1"/>
    <cellStyle name="Hiperlink" xfId="27919" builtinId="8" hidden="1"/>
    <cellStyle name="Hiperlink" xfId="27921" builtinId="8" hidden="1"/>
    <cellStyle name="Hiperlink" xfId="27923" builtinId="8" hidden="1"/>
    <cellStyle name="Hiperlink" xfId="27925" builtinId="8" hidden="1"/>
    <cellStyle name="Hiperlink" xfId="27927" builtinId="8" hidden="1"/>
    <cellStyle name="Hiperlink" xfId="27929" builtinId="8" hidden="1"/>
    <cellStyle name="Hiperlink" xfId="27931" builtinId="8" hidden="1"/>
    <cellStyle name="Hiperlink" xfId="27933" builtinId="8" hidden="1"/>
    <cellStyle name="Hiperlink" xfId="27935" builtinId="8" hidden="1"/>
    <cellStyle name="Hiperlink" xfId="27937" builtinId="8" hidden="1"/>
    <cellStyle name="Hiperlink" xfId="27939" builtinId="8" hidden="1"/>
    <cellStyle name="Hiperlink" xfId="27941" builtinId="8" hidden="1"/>
    <cellStyle name="Hiperlink" xfId="27943" builtinId="8" hidden="1"/>
    <cellStyle name="Hiperlink" xfId="27945" builtinId="8" hidden="1"/>
    <cellStyle name="Hiperlink" xfId="27947" builtinId="8" hidden="1"/>
    <cellStyle name="Hiperlink" xfId="27949" builtinId="8" hidden="1"/>
    <cellStyle name="Hiperlink" xfId="27951" builtinId="8" hidden="1"/>
    <cellStyle name="Hiperlink" xfId="27953" builtinId="8" hidden="1"/>
    <cellStyle name="Hiperlink" xfId="27760" builtinId="8" hidden="1"/>
    <cellStyle name="Hiperlink" xfId="27957" builtinId="8" hidden="1"/>
    <cellStyle name="Hiperlink" xfId="27959" builtinId="8" hidden="1"/>
    <cellStyle name="Hiperlink" xfId="27961" builtinId="8" hidden="1"/>
    <cellStyle name="Hiperlink" xfId="27963" builtinId="8" hidden="1"/>
    <cellStyle name="Hiperlink" xfId="27965" builtinId="8" hidden="1"/>
    <cellStyle name="Hiperlink" xfId="27967" builtinId="8" hidden="1"/>
    <cellStyle name="Hiperlink" xfId="27969" builtinId="8" hidden="1"/>
    <cellStyle name="Hiperlink" xfId="27971" builtinId="8" hidden="1"/>
    <cellStyle name="Hiperlink" xfId="27973" builtinId="8" hidden="1"/>
    <cellStyle name="Hiperlink" xfId="27975" builtinId="8" hidden="1"/>
    <cellStyle name="Hiperlink" xfId="27977" builtinId="8" hidden="1"/>
    <cellStyle name="Hiperlink" xfId="27979" builtinId="8" hidden="1"/>
    <cellStyle name="Hiperlink" xfId="27981" builtinId="8" hidden="1"/>
    <cellStyle name="Hiperlink" xfId="27983" builtinId="8" hidden="1"/>
    <cellStyle name="Hiperlink" xfId="27985" builtinId="8" hidden="1"/>
    <cellStyle name="Hiperlink" xfId="27987" builtinId="8" hidden="1"/>
    <cellStyle name="Hiperlink" xfId="27989" builtinId="8" hidden="1"/>
    <cellStyle name="Hiperlink" xfId="27991" builtinId="8" hidden="1"/>
    <cellStyle name="Hiperlink" xfId="27993" builtinId="8" hidden="1"/>
    <cellStyle name="Hiperlink" xfId="27995" builtinId="8" hidden="1"/>
    <cellStyle name="Hiperlink" xfId="27997" builtinId="8" hidden="1"/>
    <cellStyle name="Hiperlink" xfId="27999" builtinId="8" hidden="1"/>
    <cellStyle name="Hiperlink" xfId="28001" builtinId="8" hidden="1"/>
    <cellStyle name="Hiperlink" xfId="28003" builtinId="8" hidden="1"/>
    <cellStyle name="Hiperlink" xfId="28005" builtinId="8" hidden="1"/>
    <cellStyle name="Hiperlink" xfId="28007" builtinId="8" hidden="1"/>
    <cellStyle name="Hiperlink" xfId="28009" builtinId="8" hidden="1"/>
    <cellStyle name="Hiperlink" xfId="28011" builtinId="8" hidden="1"/>
    <cellStyle name="Hiperlink" xfId="28013" builtinId="8" hidden="1"/>
    <cellStyle name="Hiperlink" xfId="28015" builtinId="8" hidden="1"/>
    <cellStyle name="Hiperlink" xfId="28017" builtinId="8" hidden="1"/>
    <cellStyle name="Hiperlink" xfId="28019" builtinId="8" hidden="1"/>
    <cellStyle name="Hiperlink" xfId="28021" builtinId="8" hidden="1"/>
    <cellStyle name="Hiperlink" xfId="28023" builtinId="8" hidden="1"/>
    <cellStyle name="Hiperlink" xfId="28025" builtinId="8" hidden="1"/>
    <cellStyle name="Hiperlink" xfId="28027" builtinId="8" hidden="1"/>
    <cellStyle name="Hiperlink" xfId="28029" builtinId="8" hidden="1"/>
    <cellStyle name="Hiperlink" xfId="28031" builtinId="8" hidden="1"/>
    <cellStyle name="Hiperlink" xfId="28033" builtinId="8" hidden="1"/>
    <cellStyle name="Hiperlink" xfId="28035" builtinId="8" hidden="1"/>
    <cellStyle name="Hiperlink" xfId="28037" builtinId="8" hidden="1"/>
    <cellStyle name="Hiperlink" xfId="28039" builtinId="8" hidden="1"/>
    <cellStyle name="Hiperlink" xfId="28041" builtinId="8" hidden="1"/>
    <cellStyle name="Hiperlink" xfId="28043" builtinId="8" hidden="1"/>
    <cellStyle name="Hiperlink" xfId="28045" builtinId="8" hidden="1"/>
    <cellStyle name="Hiperlink" xfId="28047" builtinId="8" hidden="1"/>
    <cellStyle name="Hiperlink" xfId="28049" builtinId="8" hidden="1"/>
    <cellStyle name="Hiperlink" xfId="28051" builtinId="8" hidden="1"/>
    <cellStyle name="Hiperlink" xfId="27858" builtinId="8" hidden="1"/>
    <cellStyle name="Hiperlink" xfId="28055" builtinId="8" hidden="1"/>
    <cellStyle name="Hiperlink" xfId="28057" builtinId="8" hidden="1"/>
    <cellStyle name="Hiperlink" xfId="28059" builtinId="8" hidden="1"/>
    <cellStyle name="Hiperlink" xfId="28061" builtinId="8" hidden="1"/>
    <cellStyle name="Hiperlink" xfId="28063" builtinId="8" hidden="1"/>
    <cellStyle name="Hiperlink" xfId="28065" builtinId="8" hidden="1"/>
    <cellStyle name="Hiperlink" xfId="28067" builtinId="8" hidden="1"/>
    <cellStyle name="Hiperlink" xfId="28069" builtinId="8" hidden="1"/>
    <cellStyle name="Hiperlink" xfId="28071" builtinId="8" hidden="1"/>
    <cellStyle name="Hiperlink" xfId="28073" builtinId="8" hidden="1"/>
    <cellStyle name="Hiperlink" xfId="28075" builtinId="8" hidden="1"/>
    <cellStyle name="Hiperlink" xfId="28077" builtinId="8" hidden="1"/>
    <cellStyle name="Hiperlink" xfId="28079" builtinId="8" hidden="1"/>
    <cellStyle name="Hiperlink" xfId="28081" builtinId="8" hidden="1"/>
    <cellStyle name="Hiperlink" xfId="28083" builtinId="8" hidden="1"/>
    <cellStyle name="Hiperlink" xfId="28085" builtinId="8" hidden="1"/>
    <cellStyle name="Hiperlink" xfId="28087" builtinId="8" hidden="1"/>
    <cellStyle name="Hiperlink" xfId="28089" builtinId="8" hidden="1"/>
    <cellStyle name="Hiperlink" xfId="28091" builtinId="8" hidden="1"/>
    <cellStyle name="Hiperlink" xfId="28093" builtinId="8" hidden="1"/>
    <cellStyle name="Hiperlink" xfId="28095" builtinId="8" hidden="1"/>
    <cellStyle name="Hiperlink" xfId="28097" builtinId="8" hidden="1"/>
    <cellStyle name="Hiperlink" xfId="28099" builtinId="8" hidden="1"/>
    <cellStyle name="Hiperlink" xfId="28101" builtinId="8" hidden="1"/>
    <cellStyle name="Hiperlink" xfId="28103" builtinId="8" hidden="1"/>
    <cellStyle name="Hiperlink" xfId="28105" builtinId="8" hidden="1"/>
    <cellStyle name="Hiperlink" xfId="28107" builtinId="8" hidden="1"/>
    <cellStyle name="Hiperlink" xfId="28109" builtinId="8" hidden="1"/>
    <cellStyle name="Hiperlink" xfId="28111" builtinId="8" hidden="1"/>
    <cellStyle name="Hiperlink" xfId="28113" builtinId="8" hidden="1"/>
    <cellStyle name="Hiperlink" xfId="28115" builtinId="8" hidden="1"/>
    <cellStyle name="Hiperlink" xfId="28117" builtinId="8" hidden="1"/>
    <cellStyle name="Hiperlink" xfId="28119" builtinId="8" hidden="1"/>
    <cellStyle name="Hiperlink" xfId="28121" builtinId="8" hidden="1"/>
    <cellStyle name="Hiperlink" xfId="28123" builtinId="8" hidden="1"/>
    <cellStyle name="Hiperlink" xfId="28125" builtinId="8" hidden="1"/>
    <cellStyle name="Hiperlink" xfId="28127" builtinId="8" hidden="1"/>
    <cellStyle name="Hiperlink" xfId="28129" builtinId="8" hidden="1"/>
    <cellStyle name="Hiperlink" xfId="28131" builtinId="8" hidden="1"/>
    <cellStyle name="Hiperlink" xfId="28133" builtinId="8" hidden="1"/>
    <cellStyle name="Hiperlink" xfId="28135" builtinId="8" hidden="1"/>
    <cellStyle name="Hiperlink" xfId="28137" builtinId="8" hidden="1"/>
    <cellStyle name="Hiperlink" xfId="28139" builtinId="8" hidden="1"/>
    <cellStyle name="Hiperlink" xfId="28141" builtinId="8" hidden="1"/>
    <cellStyle name="Hiperlink" xfId="28143" builtinId="8" hidden="1"/>
    <cellStyle name="Hiperlink" xfId="28145" builtinId="8" hidden="1"/>
    <cellStyle name="Hiperlink" xfId="28147" builtinId="8" hidden="1"/>
    <cellStyle name="Hiperlink" xfId="28149" builtinId="8" hidden="1"/>
    <cellStyle name="Hiperlink" xfId="27956" builtinId="8" hidden="1"/>
    <cellStyle name="Hiperlink" xfId="28152" builtinId="8" hidden="1"/>
    <cellStyle name="Hiperlink" xfId="28154" builtinId="8" hidden="1"/>
    <cellStyle name="Hiperlink" xfId="28156" builtinId="8" hidden="1"/>
    <cellStyle name="Hiperlink" xfId="28158" builtinId="8" hidden="1"/>
    <cellStyle name="Hiperlink" xfId="28160" builtinId="8" hidden="1"/>
    <cellStyle name="Hiperlink" xfId="28162" builtinId="8" hidden="1"/>
    <cellStyle name="Hiperlink" xfId="28164" builtinId="8" hidden="1"/>
    <cellStyle name="Hiperlink" xfId="28166" builtinId="8" hidden="1"/>
    <cellStyle name="Hiperlink" xfId="28168" builtinId="8" hidden="1"/>
    <cellStyle name="Hiperlink" xfId="28170" builtinId="8" hidden="1"/>
    <cellStyle name="Hiperlink" xfId="28172" builtinId="8" hidden="1"/>
    <cellStyle name="Hiperlink" xfId="28174" builtinId="8" hidden="1"/>
    <cellStyle name="Hiperlink" xfId="28176" builtinId="8" hidden="1"/>
    <cellStyle name="Hiperlink" xfId="28178" builtinId="8" hidden="1"/>
    <cellStyle name="Hiperlink" xfId="28180" builtinId="8" hidden="1"/>
    <cellStyle name="Hiperlink" xfId="28182" builtinId="8" hidden="1"/>
    <cellStyle name="Hiperlink" xfId="28184" builtinId="8" hidden="1"/>
    <cellStyle name="Hiperlink" xfId="28186" builtinId="8" hidden="1"/>
    <cellStyle name="Hiperlink" xfId="28188" builtinId="8" hidden="1"/>
    <cellStyle name="Hiperlink" xfId="28190" builtinId="8" hidden="1"/>
    <cellStyle name="Hiperlink" xfId="28192" builtinId="8" hidden="1"/>
    <cellStyle name="Hiperlink" xfId="28194" builtinId="8" hidden="1"/>
    <cellStyle name="Hiperlink" xfId="28196" builtinId="8" hidden="1"/>
    <cellStyle name="Hiperlink" xfId="28198" builtinId="8" hidden="1"/>
    <cellStyle name="Hiperlink" xfId="28200" builtinId="8" hidden="1"/>
    <cellStyle name="Hiperlink" xfId="28202" builtinId="8" hidden="1"/>
    <cellStyle name="Hiperlink" xfId="28204" builtinId="8" hidden="1"/>
    <cellStyle name="Hiperlink" xfId="28206" builtinId="8" hidden="1"/>
    <cellStyle name="Hiperlink" xfId="28208" builtinId="8" hidden="1"/>
    <cellStyle name="Hiperlink" xfId="28210" builtinId="8" hidden="1"/>
    <cellStyle name="Hiperlink" xfId="28212" builtinId="8" hidden="1"/>
    <cellStyle name="Hiperlink" xfId="28214" builtinId="8" hidden="1"/>
    <cellStyle name="Hiperlink" xfId="28216" builtinId="8" hidden="1"/>
    <cellStyle name="Hiperlink" xfId="28218" builtinId="8" hidden="1"/>
    <cellStyle name="Hiperlink" xfId="28220" builtinId="8" hidden="1"/>
    <cellStyle name="Hiperlink" xfId="28222" builtinId="8" hidden="1"/>
    <cellStyle name="Hiperlink" xfId="28224" builtinId="8" hidden="1"/>
    <cellStyle name="Hiperlink" xfId="28226" builtinId="8" hidden="1"/>
    <cellStyle name="Hiperlink" xfId="28228" builtinId="8" hidden="1"/>
    <cellStyle name="Hiperlink" xfId="28230" builtinId="8" hidden="1"/>
    <cellStyle name="Hiperlink" xfId="28232" builtinId="8" hidden="1"/>
    <cellStyle name="Hiperlink" xfId="28234" builtinId="8" hidden="1"/>
    <cellStyle name="Hiperlink" xfId="28236" builtinId="8" hidden="1"/>
    <cellStyle name="Hiperlink" xfId="28238" builtinId="8" hidden="1"/>
    <cellStyle name="Hiperlink" xfId="28240" builtinId="8" hidden="1"/>
    <cellStyle name="Hiperlink" xfId="28242" builtinId="8" hidden="1"/>
    <cellStyle name="Hiperlink" xfId="28244" builtinId="8" hidden="1"/>
    <cellStyle name="Hiperlink" xfId="28246" builtinId="8" hidden="1"/>
    <cellStyle name="Hiperlink" xfId="28054" builtinId="8" hidden="1"/>
    <cellStyle name="Hiperlink" xfId="28249" builtinId="8" hidden="1"/>
    <cellStyle name="Hiperlink" xfId="28251" builtinId="8" hidden="1"/>
    <cellStyle name="Hiperlink" xfId="28253" builtinId="8" hidden="1"/>
    <cellStyle name="Hiperlink" xfId="28255" builtinId="8" hidden="1"/>
    <cellStyle name="Hiperlink" xfId="28257" builtinId="8" hidden="1"/>
    <cellStyle name="Hiperlink" xfId="28259" builtinId="8" hidden="1"/>
    <cellStyle name="Hiperlink" xfId="28261" builtinId="8" hidden="1"/>
    <cellStyle name="Hiperlink" xfId="28263" builtinId="8" hidden="1"/>
    <cellStyle name="Hiperlink" xfId="28265" builtinId="8" hidden="1"/>
    <cellStyle name="Hiperlink" xfId="28267" builtinId="8" hidden="1"/>
    <cellStyle name="Hiperlink" xfId="28269" builtinId="8" hidden="1"/>
    <cellStyle name="Hiperlink" xfId="28271" builtinId="8" hidden="1"/>
    <cellStyle name="Hiperlink" xfId="28273" builtinId="8" hidden="1"/>
    <cellStyle name="Hiperlink" xfId="28275" builtinId="8" hidden="1"/>
    <cellStyle name="Hiperlink" xfId="28277" builtinId="8" hidden="1"/>
    <cellStyle name="Hiperlink" xfId="28279" builtinId="8" hidden="1"/>
    <cellStyle name="Hiperlink" xfId="28281" builtinId="8" hidden="1"/>
    <cellStyle name="Hiperlink" xfId="28283" builtinId="8" hidden="1"/>
    <cellStyle name="Hiperlink" xfId="28285" builtinId="8" hidden="1"/>
    <cellStyle name="Hiperlink" xfId="28287" builtinId="8" hidden="1"/>
    <cellStyle name="Hiperlink" xfId="28289" builtinId="8" hidden="1"/>
    <cellStyle name="Hiperlink" xfId="28291" builtinId="8" hidden="1"/>
    <cellStyle name="Hiperlink" xfId="28293" builtinId="8" hidden="1"/>
    <cellStyle name="Hiperlink" xfId="28295" builtinId="8" hidden="1"/>
    <cellStyle name="Hiperlink" xfId="28297" builtinId="8" hidden="1"/>
    <cellStyle name="Hiperlink" xfId="28299" builtinId="8" hidden="1"/>
    <cellStyle name="Hiperlink" xfId="28301" builtinId="8" hidden="1"/>
    <cellStyle name="Hiperlink" xfId="28303" builtinId="8" hidden="1"/>
    <cellStyle name="Hiperlink" xfId="28305" builtinId="8" hidden="1"/>
    <cellStyle name="Hiperlink" xfId="28307" builtinId="8" hidden="1"/>
    <cellStyle name="Hiperlink" xfId="28309" builtinId="8" hidden="1"/>
    <cellStyle name="Hiperlink" xfId="28311" builtinId="8" hidden="1"/>
    <cellStyle name="Hiperlink" xfId="28313" builtinId="8" hidden="1"/>
    <cellStyle name="Hiperlink" xfId="28315" builtinId="8" hidden="1"/>
    <cellStyle name="Hiperlink" xfId="28317" builtinId="8" hidden="1"/>
    <cellStyle name="Hiperlink" xfId="28319" builtinId="8" hidden="1"/>
    <cellStyle name="Hiperlink" xfId="28321" builtinId="8" hidden="1"/>
    <cellStyle name="Hiperlink" xfId="28323" builtinId="8" hidden="1"/>
    <cellStyle name="Hiperlink" xfId="28325" builtinId="8" hidden="1"/>
    <cellStyle name="Hiperlink" xfId="28327" builtinId="8" hidden="1"/>
    <cellStyle name="Hiperlink" xfId="28329" builtinId="8" hidden="1"/>
    <cellStyle name="Hiperlink" xfId="28331" builtinId="8" hidden="1"/>
    <cellStyle name="Hiperlink" xfId="28333" builtinId="8" hidden="1"/>
    <cellStyle name="Hiperlink" xfId="28335" builtinId="8" hidden="1"/>
    <cellStyle name="Hiperlink" xfId="28337" builtinId="8" hidden="1"/>
    <cellStyle name="Hiperlink" xfId="28339" builtinId="8" hidden="1"/>
    <cellStyle name="Hiperlink" xfId="28341" builtinId="8" hidden="1"/>
    <cellStyle name="Hiperlink" xfId="28343" builtinId="8" hidden="1"/>
    <cellStyle name="Hiperlink" xfId="28151" builtinId="8" hidden="1"/>
    <cellStyle name="Hiperlink" xfId="28346" builtinId="8" hidden="1"/>
    <cellStyle name="Hiperlink" xfId="28348" builtinId="8" hidden="1"/>
    <cellStyle name="Hiperlink" xfId="28350" builtinId="8" hidden="1"/>
    <cellStyle name="Hiperlink" xfId="28352" builtinId="8" hidden="1"/>
    <cellStyle name="Hiperlink" xfId="28354" builtinId="8" hidden="1"/>
    <cellStyle name="Hiperlink" xfId="28356" builtinId="8" hidden="1"/>
    <cellStyle name="Hiperlink" xfId="28358" builtinId="8" hidden="1"/>
    <cellStyle name="Hiperlink" xfId="28360" builtinId="8" hidden="1"/>
    <cellStyle name="Hiperlink" xfId="28362" builtinId="8" hidden="1"/>
    <cellStyle name="Hiperlink" xfId="28364" builtinId="8" hidden="1"/>
    <cellStyle name="Hiperlink" xfId="28366" builtinId="8" hidden="1"/>
    <cellStyle name="Hiperlink" xfId="28368" builtinId="8" hidden="1"/>
    <cellStyle name="Hiperlink" xfId="28370" builtinId="8" hidden="1"/>
    <cellStyle name="Hiperlink" xfId="28372" builtinId="8" hidden="1"/>
    <cellStyle name="Hiperlink" xfId="28374" builtinId="8" hidden="1"/>
    <cellStyle name="Hiperlink" xfId="28376" builtinId="8" hidden="1"/>
    <cellStyle name="Hiperlink" xfId="28378" builtinId="8" hidden="1"/>
    <cellStyle name="Hiperlink" xfId="28380" builtinId="8" hidden="1"/>
    <cellStyle name="Hiperlink" xfId="28382" builtinId="8" hidden="1"/>
    <cellStyle name="Hiperlink" xfId="28384" builtinId="8" hidden="1"/>
    <cellStyle name="Hiperlink" xfId="28386" builtinId="8" hidden="1"/>
    <cellStyle name="Hiperlink" xfId="28388" builtinId="8" hidden="1"/>
    <cellStyle name="Hiperlink" xfId="28390" builtinId="8" hidden="1"/>
    <cellStyle name="Hiperlink" xfId="28392" builtinId="8" hidden="1"/>
    <cellStyle name="Hiperlink" xfId="28394" builtinId="8" hidden="1"/>
    <cellStyle name="Hiperlink" xfId="28396" builtinId="8" hidden="1"/>
    <cellStyle name="Hiperlink" xfId="28398" builtinId="8" hidden="1"/>
    <cellStyle name="Hiperlink" xfId="28400" builtinId="8" hidden="1"/>
    <cellStyle name="Hiperlink" xfId="28402" builtinId="8" hidden="1"/>
    <cellStyle name="Hiperlink" xfId="28404" builtinId="8" hidden="1"/>
    <cellStyle name="Hiperlink" xfId="28406" builtinId="8" hidden="1"/>
    <cellStyle name="Hiperlink" xfId="28408" builtinId="8" hidden="1"/>
    <cellStyle name="Hiperlink" xfId="28410" builtinId="8" hidden="1"/>
    <cellStyle name="Hiperlink" xfId="28412" builtinId="8" hidden="1"/>
    <cellStyle name="Hiperlink" xfId="28414" builtinId="8" hidden="1"/>
    <cellStyle name="Hiperlink" xfId="28416" builtinId="8" hidden="1"/>
    <cellStyle name="Hiperlink" xfId="28418" builtinId="8" hidden="1"/>
    <cellStyle name="Hiperlink" xfId="28420" builtinId="8" hidden="1"/>
    <cellStyle name="Hiperlink" xfId="28422" builtinId="8" hidden="1"/>
    <cellStyle name="Hiperlink" xfId="28424" builtinId="8" hidden="1"/>
    <cellStyle name="Hiperlink" xfId="28426" builtinId="8" hidden="1"/>
    <cellStyle name="Hiperlink" xfId="28428" builtinId="8" hidden="1"/>
    <cellStyle name="Hiperlink" xfId="28430" builtinId="8" hidden="1"/>
    <cellStyle name="Hiperlink" xfId="28432" builtinId="8" hidden="1"/>
    <cellStyle name="Hiperlink" xfId="28434" builtinId="8" hidden="1"/>
    <cellStyle name="Hiperlink" xfId="28436" builtinId="8" hidden="1"/>
    <cellStyle name="Hiperlink" xfId="28438" builtinId="8" hidden="1"/>
    <cellStyle name="Hiperlink" xfId="28440" builtinId="8" hidden="1"/>
    <cellStyle name="Hiperlink" xfId="28248" builtinId="8" hidden="1"/>
    <cellStyle name="Hiperlink" xfId="28443" builtinId="8" hidden="1"/>
    <cellStyle name="Hiperlink" xfId="28445" builtinId="8" hidden="1"/>
    <cellStyle name="Hiperlink" xfId="28447" builtinId="8" hidden="1"/>
    <cellStyle name="Hiperlink" xfId="28449" builtinId="8" hidden="1"/>
    <cellStyle name="Hiperlink" xfId="28451" builtinId="8" hidden="1"/>
    <cellStyle name="Hiperlink" xfId="28453" builtinId="8" hidden="1"/>
    <cellStyle name="Hiperlink" xfId="28455" builtinId="8" hidden="1"/>
    <cellStyle name="Hiperlink" xfId="28457" builtinId="8" hidden="1"/>
    <cellStyle name="Hiperlink" xfId="28459" builtinId="8" hidden="1"/>
    <cellStyle name="Hiperlink" xfId="28461" builtinId="8" hidden="1"/>
    <cellStyle name="Hiperlink" xfId="28463" builtinId="8" hidden="1"/>
    <cellStyle name="Hiperlink" xfId="28465" builtinId="8" hidden="1"/>
    <cellStyle name="Hiperlink" xfId="28467" builtinId="8" hidden="1"/>
    <cellStyle name="Hiperlink" xfId="28469" builtinId="8" hidden="1"/>
    <cellStyle name="Hiperlink" xfId="28471" builtinId="8" hidden="1"/>
    <cellStyle name="Hiperlink" xfId="28473" builtinId="8" hidden="1"/>
    <cellStyle name="Hiperlink" xfId="28475" builtinId="8" hidden="1"/>
    <cellStyle name="Hiperlink" xfId="28477" builtinId="8" hidden="1"/>
    <cellStyle name="Hiperlink" xfId="28479" builtinId="8" hidden="1"/>
    <cellStyle name="Hiperlink" xfId="28481" builtinId="8" hidden="1"/>
    <cellStyle name="Hiperlink" xfId="28483" builtinId="8" hidden="1"/>
    <cellStyle name="Hiperlink" xfId="28485" builtinId="8" hidden="1"/>
    <cellStyle name="Hiperlink" xfId="28487" builtinId="8" hidden="1"/>
    <cellStyle name="Hiperlink" xfId="28489" builtinId="8" hidden="1"/>
    <cellStyle name="Hiperlink" xfId="28491" builtinId="8" hidden="1"/>
    <cellStyle name="Hiperlink" xfId="28493" builtinId="8" hidden="1"/>
    <cellStyle name="Hiperlink" xfId="28495" builtinId="8" hidden="1"/>
    <cellStyle name="Hiperlink" xfId="28497" builtinId="8" hidden="1"/>
    <cellStyle name="Hiperlink" xfId="28499" builtinId="8" hidden="1"/>
    <cellStyle name="Hiperlink" xfId="28501" builtinId="8" hidden="1"/>
    <cellStyle name="Hiperlink" xfId="28503" builtinId="8" hidden="1"/>
    <cellStyle name="Hiperlink" xfId="28505" builtinId="8" hidden="1"/>
    <cellStyle name="Hiperlink" xfId="28507" builtinId="8" hidden="1"/>
    <cellStyle name="Hiperlink" xfId="28509" builtinId="8" hidden="1"/>
    <cellStyle name="Hiperlink" xfId="28511" builtinId="8" hidden="1"/>
    <cellStyle name="Hiperlink" xfId="28513" builtinId="8" hidden="1"/>
    <cellStyle name="Hiperlink" xfId="28515" builtinId="8" hidden="1"/>
    <cellStyle name="Hiperlink" xfId="28517" builtinId="8" hidden="1"/>
    <cellStyle name="Hiperlink" xfId="28519" builtinId="8" hidden="1"/>
    <cellStyle name="Hiperlink" xfId="28521" builtinId="8" hidden="1"/>
    <cellStyle name="Hiperlink" xfId="28523" builtinId="8" hidden="1"/>
    <cellStyle name="Hiperlink" xfId="28525" builtinId="8" hidden="1"/>
    <cellStyle name="Hiperlink" xfId="28527" builtinId="8" hidden="1"/>
    <cellStyle name="Hiperlink" xfId="28529" builtinId="8" hidden="1"/>
    <cellStyle name="Hiperlink" xfId="28531" builtinId="8" hidden="1"/>
    <cellStyle name="Hiperlink" xfId="28533" builtinId="8" hidden="1"/>
    <cellStyle name="Hiperlink" xfId="28535" builtinId="8" hidden="1"/>
    <cellStyle name="Hiperlink" xfId="28537" builtinId="8" hidden="1"/>
    <cellStyle name="Hiperlink" xfId="28345" builtinId="8" hidden="1"/>
    <cellStyle name="Hiperlink" xfId="28540" builtinId="8" hidden="1"/>
    <cellStyle name="Hiperlink" xfId="28542" builtinId="8" hidden="1"/>
    <cellStyle name="Hiperlink" xfId="28544" builtinId="8" hidden="1"/>
    <cellStyle name="Hiperlink" xfId="28546" builtinId="8" hidden="1"/>
    <cellStyle name="Hiperlink" xfId="28548" builtinId="8" hidden="1"/>
    <cellStyle name="Hiperlink" xfId="28550" builtinId="8" hidden="1"/>
    <cellStyle name="Hiperlink" xfId="28552" builtinId="8" hidden="1"/>
    <cellStyle name="Hiperlink" xfId="28554" builtinId="8" hidden="1"/>
    <cellStyle name="Hiperlink" xfId="28556" builtinId="8" hidden="1"/>
    <cellStyle name="Hiperlink" xfId="28558" builtinId="8" hidden="1"/>
    <cellStyle name="Hiperlink" xfId="28560" builtinId="8" hidden="1"/>
    <cellStyle name="Hiperlink" xfId="28562" builtinId="8" hidden="1"/>
    <cellStyle name="Hiperlink" xfId="28564" builtinId="8" hidden="1"/>
    <cellStyle name="Hiperlink" xfId="28566" builtinId="8" hidden="1"/>
    <cellStyle name="Hiperlink" xfId="28568" builtinId="8" hidden="1"/>
    <cellStyle name="Hiperlink" xfId="28570" builtinId="8" hidden="1"/>
    <cellStyle name="Hiperlink" xfId="28572" builtinId="8" hidden="1"/>
    <cellStyle name="Hiperlink" xfId="28574" builtinId="8" hidden="1"/>
    <cellStyle name="Hiperlink" xfId="28576" builtinId="8" hidden="1"/>
    <cellStyle name="Hiperlink" xfId="28578" builtinId="8" hidden="1"/>
    <cellStyle name="Hiperlink" xfId="28580" builtinId="8" hidden="1"/>
    <cellStyle name="Hiperlink" xfId="28582" builtinId="8" hidden="1"/>
    <cellStyle name="Hiperlink" xfId="28584" builtinId="8" hidden="1"/>
    <cellStyle name="Hiperlink" xfId="28586" builtinId="8" hidden="1"/>
    <cellStyle name="Hiperlink" xfId="28588" builtinId="8" hidden="1"/>
    <cellStyle name="Hiperlink" xfId="28590" builtinId="8" hidden="1"/>
    <cellStyle name="Hiperlink" xfId="28592" builtinId="8" hidden="1"/>
    <cellStyle name="Hiperlink" xfId="28594" builtinId="8" hidden="1"/>
    <cellStyle name="Hiperlink" xfId="28596" builtinId="8" hidden="1"/>
    <cellStyle name="Hiperlink" xfId="28598" builtinId="8" hidden="1"/>
    <cellStyle name="Hiperlink" xfId="28600" builtinId="8" hidden="1"/>
    <cellStyle name="Hiperlink" xfId="28602" builtinId="8" hidden="1"/>
    <cellStyle name="Hiperlink" xfId="28604" builtinId="8" hidden="1"/>
    <cellStyle name="Hiperlink" xfId="28606" builtinId="8" hidden="1"/>
    <cellStyle name="Hiperlink" xfId="28608" builtinId="8" hidden="1"/>
    <cellStyle name="Hiperlink" xfId="28610" builtinId="8" hidden="1"/>
    <cellStyle name="Hiperlink" xfId="28612" builtinId="8" hidden="1"/>
    <cellStyle name="Hiperlink" xfId="28614" builtinId="8" hidden="1"/>
    <cellStyle name="Hiperlink" xfId="28616" builtinId="8" hidden="1"/>
    <cellStyle name="Hiperlink" xfId="28618" builtinId="8" hidden="1"/>
    <cellStyle name="Hiperlink" xfId="28620" builtinId="8" hidden="1"/>
    <cellStyle name="Hiperlink" xfId="28622" builtinId="8" hidden="1"/>
    <cellStyle name="Hiperlink" xfId="28624" builtinId="8" hidden="1"/>
    <cellStyle name="Hiperlink" xfId="28626" builtinId="8" hidden="1"/>
    <cellStyle name="Hiperlink" xfId="28628" builtinId="8" hidden="1"/>
    <cellStyle name="Hiperlink" xfId="28630" builtinId="8" hidden="1"/>
    <cellStyle name="Hiperlink" xfId="28632" builtinId="8" hidden="1"/>
    <cellStyle name="Hiperlink" xfId="28634" builtinId="8" hidden="1"/>
    <cellStyle name="Hiperlink" xfId="28442" builtinId="8" hidden="1"/>
    <cellStyle name="Hiperlink" xfId="28636" builtinId="8" hidden="1"/>
    <cellStyle name="Hiperlink" xfId="28638" builtinId="8" hidden="1"/>
    <cellStyle name="Hiperlink" xfId="28640" builtinId="8" hidden="1"/>
    <cellStyle name="Hiperlink" xfId="28642" builtinId="8" hidden="1"/>
    <cellStyle name="Hiperlink" xfId="28644" builtinId="8" hidden="1"/>
    <cellStyle name="Hiperlink" xfId="28646" builtinId="8" hidden="1"/>
    <cellStyle name="Hiperlink" xfId="28648" builtinId="8" hidden="1"/>
    <cellStyle name="Hiperlink" xfId="28650" builtinId="8" hidden="1"/>
    <cellStyle name="Hiperlink" xfId="28652" builtinId="8" hidden="1"/>
    <cellStyle name="Hiperlink" xfId="28654" builtinId="8" hidden="1"/>
    <cellStyle name="Hiperlink" xfId="28656" builtinId="8" hidden="1"/>
    <cellStyle name="Hiperlink" xfId="28658" builtinId="8" hidden="1"/>
    <cellStyle name="Hiperlink" xfId="28660" builtinId="8" hidden="1"/>
    <cellStyle name="Hiperlink" xfId="28662" builtinId="8" hidden="1"/>
    <cellStyle name="Hiperlink" xfId="28664" builtinId="8" hidden="1"/>
    <cellStyle name="Hiperlink" xfId="28666" builtinId="8" hidden="1"/>
    <cellStyle name="Hiperlink" xfId="28668" builtinId="8" hidden="1"/>
    <cellStyle name="Hiperlink" xfId="28670" builtinId="8" hidden="1"/>
    <cellStyle name="Hiperlink" xfId="28672" builtinId="8" hidden="1"/>
    <cellStyle name="Hiperlink" xfId="28674" builtinId="8" hidden="1"/>
    <cellStyle name="Hiperlink" xfId="28676" builtinId="8" hidden="1"/>
    <cellStyle name="Hiperlink" xfId="28678" builtinId="8" hidden="1"/>
    <cellStyle name="Hiperlink" xfId="28680" builtinId="8" hidden="1"/>
    <cellStyle name="Hiperlink" xfId="28682" builtinId="8" hidden="1"/>
    <cellStyle name="Hiperlink" xfId="28684" builtinId="8" hidden="1"/>
    <cellStyle name="Hiperlink" xfId="28686" builtinId="8" hidden="1"/>
    <cellStyle name="Hiperlink" xfId="28688" builtinId="8" hidden="1"/>
    <cellStyle name="Hiperlink" xfId="28690" builtinId="8" hidden="1"/>
    <cellStyle name="Hiperlink" xfId="28692" builtinId="8" hidden="1"/>
    <cellStyle name="Hiperlink" xfId="28694" builtinId="8" hidden="1"/>
    <cellStyle name="Hiperlink" xfId="28696" builtinId="8" hidden="1"/>
    <cellStyle name="Hiperlink" xfId="28698" builtinId="8" hidden="1"/>
    <cellStyle name="Hiperlink" xfId="28700" builtinId="8" hidden="1"/>
    <cellStyle name="Hiperlink" xfId="28702" builtinId="8" hidden="1"/>
    <cellStyle name="Hiperlink" xfId="28704" builtinId="8" hidden="1"/>
    <cellStyle name="Hiperlink" xfId="28706" builtinId="8" hidden="1"/>
    <cellStyle name="Hiperlink" xfId="28708" builtinId="8" hidden="1"/>
    <cellStyle name="Hiperlink" xfId="28710" builtinId="8" hidden="1"/>
    <cellStyle name="Hiperlink" xfId="28712" builtinId="8" hidden="1"/>
    <cellStyle name="Hiperlink" xfId="28714" builtinId="8" hidden="1"/>
    <cellStyle name="Hiperlink" xfId="28716" builtinId="8" hidden="1"/>
    <cellStyle name="Hiperlink" xfId="28718" builtinId="8" hidden="1"/>
    <cellStyle name="Hiperlink" xfId="28720" builtinId="8" hidden="1"/>
    <cellStyle name="Hiperlink" xfId="28722" builtinId="8" hidden="1"/>
    <cellStyle name="Hiperlink" xfId="28724" builtinId="8" hidden="1"/>
    <cellStyle name="Hiperlink" xfId="28726" builtinId="8" hidden="1"/>
    <cellStyle name="Hiperlink" xfId="28728" builtinId="8" hidden="1"/>
    <cellStyle name="Hiperlink" xfId="28730" builtinId="8" hidden="1"/>
    <cellStyle name="Hiperlink" xfId="28539" builtinId="8" hidden="1"/>
    <cellStyle name="Hiperlink" xfId="28732" builtinId="8" hidden="1"/>
    <cellStyle name="Hiperlink" xfId="28734" builtinId="8" hidden="1"/>
    <cellStyle name="Hiperlink" xfId="28736" builtinId="8" hidden="1"/>
    <cellStyle name="Hiperlink" xfId="28738" builtinId="8" hidden="1"/>
    <cellStyle name="Hiperlink" xfId="28740" builtinId="8" hidden="1"/>
    <cellStyle name="Hiperlink" xfId="28742" builtinId="8" hidden="1"/>
    <cellStyle name="Hiperlink" xfId="28744" builtinId="8" hidden="1"/>
    <cellStyle name="Hiperlink" xfId="28746" builtinId="8" hidden="1"/>
    <cellStyle name="Hiperlink" xfId="28748" builtinId="8" hidden="1"/>
    <cellStyle name="Hiperlink" xfId="28750" builtinId="8" hidden="1"/>
    <cellStyle name="Hiperlink" xfId="28752" builtinId="8" hidden="1"/>
    <cellStyle name="Hiperlink" xfId="28754" builtinId="8" hidden="1"/>
    <cellStyle name="Hiperlink" xfId="28756" builtinId="8" hidden="1"/>
    <cellStyle name="Hiperlink" xfId="28758" builtinId="8" hidden="1"/>
    <cellStyle name="Hiperlink" xfId="28760" builtinId="8" hidden="1"/>
    <cellStyle name="Hiperlink" xfId="28762" builtinId="8" hidden="1"/>
    <cellStyle name="Hiperlink" xfId="28764" builtinId="8" hidden="1"/>
    <cellStyle name="Hiperlink" xfId="28766" builtinId="8" hidden="1"/>
    <cellStyle name="Hiperlink" xfId="28768" builtinId="8" hidden="1"/>
    <cellStyle name="Hiperlink" xfId="28770" builtinId="8" hidden="1"/>
    <cellStyle name="Hiperlink" xfId="28772" builtinId="8" hidden="1"/>
    <cellStyle name="Hiperlink" xfId="28774" builtinId="8" hidden="1"/>
    <cellStyle name="Hiperlink" xfId="28776" builtinId="8" hidden="1"/>
    <cellStyle name="Hiperlink" xfId="28778" builtinId="8" hidden="1"/>
    <cellStyle name="Hiperlink" xfId="28780" builtinId="8" hidden="1"/>
    <cellStyle name="Hiperlink" xfId="28782" builtinId="8" hidden="1"/>
    <cellStyle name="Hiperlink" xfId="28784" builtinId="8" hidden="1"/>
    <cellStyle name="Hiperlink" xfId="28786" builtinId="8" hidden="1"/>
    <cellStyle name="Hiperlink" xfId="28788" builtinId="8" hidden="1"/>
    <cellStyle name="Hiperlink" xfId="28790" builtinId="8" hidden="1"/>
    <cellStyle name="Hiperlink" xfId="28792" builtinId="8" hidden="1"/>
    <cellStyle name="Hiperlink" xfId="28794" builtinId="8" hidden="1"/>
    <cellStyle name="Hiperlink" xfId="28796" builtinId="8" hidden="1"/>
    <cellStyle name="Hiperlink" xfId="28798" builtinId="8" hidden="1"/>
    <cellStyle name="Hiperlink" xfId="28800" builtinId="8" hidden="1"/>
    <cellStyle name="Hiperlink" xfId="28802" builtinId="8" hidden="1"/>
    <cellStyle name="Hiperlink" xfId="28804" builtinId="8" hidden="1"/>
    <cellStyle name="Hiperlink" xfId="28806" builtinId="8" hidden="1"/>
    <cellStyle name="Hiperlink" xfId="28808" builtinId="8" hidden="1"/>
    <cellStyle name="Hiperlink" xfId="28810" builtinId="8" hidden="1"/>
    <cellStyle name="Hiperlink" xfId="28812" builtinId="8" hidden="1"/>
    <cellStyle name="Hiperlink" xfId="28814" builtinId="8" hidden="1"/>
    <cellStyle name="Hiperlink" xfId="28816" builtinId="8" hidden="1"/>
    <cellStyle name="Hiperlink" xfId="28818" builtinId="8" hidden="1"/>
    <cellStyle name="Hiperlink" xfId="28820" builtinId="8" hidden="1"/>
    <cellStyle name="Hiperlink" xfId="28822" builtinId="8" hidden="1"/>
    <cellStyle name="Hiperlink" xfId="28824" builtinId="8" hidden="1"/>
    <cellStyle name="Hiperlink" xfId="28826" builtinId="8" hidden="1"/>
    <cellStyle name="Hiperlink" xfId="28837" builtinId="8" hidden="1"/>
    <cellStyle name="Hiperlink" xfId="28839" builtinId="8" hidden="1"/>
    <cellStyle name="Hiperlink" xfId="28841" builtinId="8" hidden="1"/>
    <cellStyle name="Hiperlink" xfId="28843" builtinId="8" hidden="1"/>
    <cellStyle name="Hiperlink" xfId="28845" builtinId="8" hidden="1"/>
    <cellStyle name="Hiperlink" xfId="28847" builtinId="8" hidden="1"/>
    <cellStyle name="Hiperlink" xfId="28849" builtinId="8" hidden="1"/>
    <cellStyle name="Hiperlink" xfId="28851" builtinId="8" hidden="1"/>
    <cellStyle name="Hiperlink" xfId="28853" builtinId="8" hidden="1"/>
    <cellStyle name="Hiperlink" xfId="28855" builtinId="8" hidden="1"/>
    <cellStyle name="Hiperlink" xfId="28857" builtinId="8" hidden="1"/>
    <cellStyle name="Hiperlink" xfId="28859" builtinId="8" hidden="1"/>
    <cellStyle name="Hiperlink" xfId="28861" builtinId="8" hidden="1"/>
    <cellStyle name="Hiperlink" xfId="28863" builtinId="8" hidden="1"/>
    <cellStyle name="Hiperlink" xfId="28865" builtinId="8" hidden="1"/>
    <cellStyle name="Hiperlink" xfId="28867" builtinId="8" hidden="1"/>
    <cellStyle name="Hiperlink" xfId="28869" builtinId="8" hidden="1"/>
    <cellStyle name="Hiperlink" xfId="28871" builtinId="8" hidden="1"/>
    <cellStyle name="Hiperlink" xfId="28873" builtinId="8" hidden="1"/>
    <cellStyle name="Hiperlink" xfId="28875" builtinId="8" hidden="1"/>
    <cellStyle name="Hiperlink" xfId="28877" builtinId="8" hidden="1"/>
    <cellStyle name="Hiperlink" xfId="28879" builtinId="8" hidden="1"/>
    <cellStyle name="Hiperlink" xfId="28881" builtinId="8" hidden="1"/>
    <cellStyle name="Hiperlink" xfId="28883" builtinId="8" hidden="1"/>
    <cellStyle name="Hiperlink" xfId="28885" builtinId="8" hidden="1"/>
    <cellStyle name="Hiperlink" xfId="28887" builtinId="8" hidden="1"/>
    <cellStyle name="Hiperlink" xfId="28889" builtinId="8" hidden="1"/>
    <cellStyle name="Hiperlink" xfId="28891" builtinId="8" hidden="1"/>
    <cellStyle name="Hiperlink" xfId="28893" builtinId="8" hidden="1"/>
    <cellStyle name="Hiperlink" xfId="28895" builtinId="8" hidden="1"/>
    <cellStyle name="Hiperlink" xfId="28897" builtinId="8" hidden="1"/>
    <cellStyle name="Hiperlink" xfId="28899" builtinId="8" hidden="1"/>
    <cellStyle name="Hiperlink" xfId="28901" builtinId="8" hidden="1"/>
    <cellStyle name="Hiperlink" xfId="28903" builtinId="8" hidden="1"/>
    <cellStyle name="Hiperlink" xfId="28905" builtinId="8" hidden="1"/>
    <cellStyle name="Hiperlink" xfId="28907" builtinId="8" hidden="1"/>
    <cellStyle name="Hiperlink" xfId="28909" builtinId="8" hidden="1"/>
    <cellStyle name="Hiperlink" xfId="28911" builtinId="8" hidden="1"/>
    <cellStyle name="Hiperlink" xfId="28913" builtinId="8" hidden="1"/>
    <cellStyle name="Hiperlink" xfId="28915" builtinId="8" hidden="1"/>
    <cellStyle name="Hiperlink" xfId="28917" builtinId="8" hidden="1"/>
    <cellStyle name="Hiperlink" xfId="28919" builtinId="8" hidden="1"/>
    <cellStyle name="Hiperlink" xfId="28921" builtinId="8" hidden="1"/>
    <cellStyle name="Hiperlink" xfId="28923" builtinId="8" hidden="1"/>
    <cellStyle name="Hiperlink" xfId="28925" builtinId="8" hidden="1"/>
    <cellStyle name="Hiperlink" xfId="28927" builtinId="8" hidden="1"/>
    <cellStyle name="Hiperlink" xfId="28929" builtinId="8" hidden="1"/>
    <cellStyle name="Hiperlink" xfId="28931" builtinId="8" hidden="1"/>
    <cellStyle name="Hiperlink" xfId="28933" builtinId="8" hidden="1"/>
    <cellStyle name="Hiperlink" xfId="28833" builtinId="8" hidden="1"/>
    <cellStyle name="Hiperlink" xfId="28937" builtinId="8" hidden="1"/>
    <cellStyle name="Hiperlink" xfId="28939" builtinId="8" hidden="1"/>
    <cellStyle name="Hiperlink" xfId="28941" builtinId="8" hidden="1"/>
    <cellStyle name="Hiperlink" xfId="28943" builtinId="8" hidden="1"/>
    <cellStyle name="Hiperlink" xfId="28945" builtinId="8" hidden="1"/>
    <cellStyle name="Hiperlink" xfId="28947" builtinId="8" hidden="1"/>
    <cellStyle name="Hiperlink" xfId="28949" builtinId="8" hidden="1"/>
    <cellStyle name="Hiperlink" xfId="28951" builtinId="8" hidden="1"/>
    <cellStyle name="Hiperlink" xfId="28953" builtinId="8" hidden="1"/>
    <cellStyle name="Hiperlink" xfId="28955" builtinId="8" hidden="1"/>
    <cellStyle name="Hiperlink" xfId="28957" builtinId="8" hidden="1"/>
    <cellStyle name="Hiperlink" xfId="28959" builtinId="8" hidden="1"/>
    <cellStyle name="Hiperlink" xfId="28961" builtinId="8" hidden="1"/>
    <cellStyle name="Hiperlink" xfId="28963" builtinId="8" hidden="1"/>
    <cellStyle name="Hiperlink" xfId="28965" builtinId="8" hidden="1"/>
    <cellStyle name="Hiperlink" xfId="28967" builtinId="8" hidden="1"/>
    <cellStyle name="Hiperlink" xfId="28969" builtinId="8" hidden="1"/>
    <cellStyle name="Hiperlink" xfId="28971" builtinId="8" hidden="1"/>
    <cellStyle name="Hiperlink" xfId="28973" builtinId="8" hidden="1"/>
    <cellStyle name="Hiperlink" xfId="28975" builtinId="8" hidden="1"/>
    <cellStyle name="Hiperlink" xfId="28977" builtinId="8" hidden="1"/>
    <cellStyle name="Hiperlink" xfId="28979" builtinId="8" hidden="1"/>
    <cellStyle name="Hiperlink" xfId="28981" builtinId="8" hidden="1"/>
    <cellStyle name="Hiperlink" xfId="28983" builtinId="8" hidden="1"/>
    <cellStyle name="Hiperlink" xfId="28985" builtinId="8" hidden="1"/>
    <cellStyle name="Hiperlink" xfId="28987" builtinId="8" hidden="1"/>
    <cellStyle name="Hiperlink" xfId="28989" builtinId="8" hidden="1"/>
    <cellStyle name="Hiperlink" xfId="28991" builtinId="8" hidden="1"/>
    <cellStyle name="Hiperlink" xfId="28993" builtinId="8" hidden="1"/>
    <cellStyle name="Hiperlink" xfId="28995" builtinId="8" hidden="1"/>
    <cellStyle name="Hiperlink" xfId="28997" builtinId="8" hidden="1"/>
    <cellStyle name="Hiperlink" xfId="28999" builtinId="8" hidden="1"/>
    <cellStyle name="Hiperlink" xfId="29001" builtinId="8" hidden="1"/>
    <cellStyle name="Hiperlink" xfId="29003" builtinId="8" hidden="1"/>
    <cellStyle name="Hiperlink" xfId="29005" builtinId="8" hidden="1"/>
    <cellStyle name="Hiperlink" xfId="29007" builtinId="8" hidden="1"/>
    <cellStyle name="Hiperlink" xfId="29009" builtinId="8" hidden="1"/>
    <cellStyle name="Hiperlink" xfId="29011" builtinId="8" hidden="1"/>
    <cellStyle name="Hiperlink" xfId="29013" builtinId="8" hidden="1"/>
    <cellStyle name="Hiperlink" xfId="29015" builtinId="8" hidden="1"/>
    <cellStyle name="Hiperlink" xfId="29017" builtinId="8" hidden="1"/>
    <cellStyle name="Hiperlink" xfId="29019" builtinId="8" hidden="1"/>
    <cellStyle name="Hiperlink" xfId="29021" builtinId="8" hidden="1"/>
    <cellStyle name="Hiperlink" xfId="29023" builtinId="8" hidden="1"/>
    <cellStyle name="Hiperlink" xfId="29025" builtinId="8" hidden="1"/>
    <cellStyle name="Hiperlink" xfId="29027" builtinId="8" hidden="1"/>
    <cellStyle name="Hiperlink" xfId="29029" builtinId="8" hidden="1"/>
    <cellStyle name="Hiperlink" xfId="29031" builtinId="8" hidden="1"/>
    <cellStyle name="Hiperlink" xfId="28830" builtinId="8" hidden="1"/>
    <cellStyle name="Hiperlink" xfId="29035" builtinId="8" hidden="1"/>
    <cellStyle name="Hiperlink" xfId="29037" builtinId="8" hidden="1"/>
    <cellStyle name="Hiperlink" xfId="29039" builtinId="8" hidden="1"/>
    <cellStyle name="Hiperlink" xfId="29041" builtinId="8" hidden="1"/>
    <cellStyle name="Hiperlink" xfId="29043" builtinId="8" hidden="1"/>
    <cellStyle name="Hiperlink" xfId="29045" builtinId="8" hidden="1"/>
    <cellStyle name="Hiperlink" xfId="29047" builtinId="8" hidden="1"/>
    <cellStyle name="Hiperlink" xfId="29049" builtinId="8" hidden="1"/>
    <cellStyle name="Hiperlink" xfId="29051" builtinId="8" hidden="1"/>
    <cellStyle name="Hiperlink" xfId="29053" builtinId="8" hidden="1"/>
    <cellStyle name="Hiperlink" xfId="29055" builtinId="8" hidden="1"/>
    <cellStyle name="Hiperlink" xfId="29057" builtinId="8" hidden="1"/>
    <cellStyle name="Hiperlink" xfId="29059" builtinId="8" hidden="1"/>
    <cellStyle name="Hiperlink" xfId="29061" builtinId="8" hidden="1"/>
    <cellStyle name="Hiperlink" xfId="29063" builtinId="8" hidden="1"/>
    <cellStyle name="Hiperlink" xfId="29065" builtinId="8" hidden="1"/>
    <cellStyle name="Hiperlink" xfId="29067" builtinId="8" hidden="1"/>
    <cellStyle name="Hiperlink" xfId="29069" builtinId="8" hidden="1"/>
    <cellStyle name="Hiperlink" xfId="29071" builtinId="8" hidden="1"/>
    <cellStyle name="Hiperlink" xfId="29073" builtinId="8" hidden="1"/>
    <cellStyle name="Hiperlink" xfId="29075" builtinId="8" hidden="1"/>
    <cellStyle name="Hiperlink" xfId="29077" builtinId="8" hidden="1"/>
    <cellStyle name="Hiperlink" xfId="29079" builtinId="8" hidden="1"/>
    <cellStyle name="Hiperlink" xfId="29081" builtinId="8" hidden="1"/>
    <cellStyle name="Hiperlink" xfId="29083" builtinId="8" hidden="1"/>
    <cellStyle name="Hiperlink" xfId="29085" builtinId="8" hidden="1"/>
    <cellStyle name="Hiperlink" xfId="29087" builtinId="8" hidden="1"/>
    <cellStyle name="Hiperlink" xfId="29089" builtinId="8" hidden="1"/>
    <cellStyle name="Hiperlink" xfId="29091" builtinId="8" hidden="1"/>
    <cellStyle name="Hiperlink" xfId="29093" builtinId="8" hidden="1"/>
    <cellStyle name="Hiperlink" xfId="29095" builtinId="8" hidden="1"/>
    <cellStyle name="Hiperlink" xfId="29097" builtinId="8" hidden="1"/>
    <cellStyle name="Hiperlink" xfId="29099" builtinId="8" hidden="1"/>
    <cellStyle name="Hiperlink" xfId="29101" builtinId="8" hidden="1"/>
    <cellStyle name="Hiperlink" xfId="29103" builtinId="8" hidden="1"/>
    <cellStyle name="Hiperlink" xfId="29105" builtinId="8" hidden="1"/>
    <cellStyle name="Hiperlink" xfId="29107" builtinId="8" hidden="1"/>
    <cellStyle name="Hiperlink" xfId="29109" builtinId="8" hidden="1"/>
    <cellStyle name="Hiperlink" xfId="29111" builtinId="8" hidden="1"/>
    <cellStyle name="Hiperlink" xfId="29113" builtinId="8" hidden="1"/>
    <cellStyle name="Hiperlink" xfId="29115" builtinId="8" hidden="1"/>
    <cellStyle name="Hiperlink" xfId="29117" builtinId="8" hidden="1"/>
    <cellStyle name="Hiperlink" xfId="29119" builtinId="8" hidden="1"/>
    <cellStyle name="Hiperlink" xfId="29121" builtinId="8" hidden="1"/>
    <cellStyle name="Hiperlink" xfId="29123" builtinId="8" hidden="1"/>
    <cellStyle name="Hiperlink" xfId="29125" builtinId="8" hidden="1"/>
    <cellStyle name="Hiperlink" xfId="29127" builtinId="8" hidden="1"/>
    <cellStyle name="Hiperlink" xfId="29129" builtinId="8" hidden="1"/>
    <cellStyle name="Hiperlink" xfId="28936" builtinId="8" hidden="1"/>
    <cellStyle name="Hiperlink" xfId="29133" builtinId="8" hidden="1"/>
    <cellStyle name="Hiperlink" xfId="29135" builtinId="8" hidden="1"/>
    <cellStyle name="Hiperlink" xfId="29137" builtinId="8" hidden="1"/>
    <cellStyle name="Hiperlink" xfId="29139" builtinId="8" hidden="1"/>
    <cellStyle name="Hiperlink" xfId="29141" builtinId="8" hidden="1"/>
    <cellStyle name="Hiperlink" xfId="29143" builtinId="8" hidden="1"/>
    <cellStyle name="Hiperlink" xfId="29145" builtinId="8" hidden="1"/>
    <cellStyle name="Hiperlink" xfId="29147" builtinId="8" hidden="1"/>
    <cellStyle name="Hiperlink" xfId="29149" builtinId="8" hidden="1"/>
    <cellStyle name="Hiperlink" xfId="29151" builtinId="8" hidden="1"/>
    <cellStyle name="Hiperlink" xfId="29153" builtinId="8" hidden="1"/>
    <cellStyle name="Hiperlink" xfId="29155" builtinId="8" hidden="1"/>
    <cellStyle name="Hiperlink" xfId="29157" builtinId="8" hidden="1"/>
    <cellStyle name="Hiperlink" xfId="29159" builtinId="8" hidden="1"/>
    <cellStyle name="Hiperlink" xfId="29161" builtinId="8" hidden="1"/>
    <cellStyle name="Hiperlink" xfId="29163" builtinId="8" hidden="1"/>
    <cellStyle name="Hiperlink" xfId="29165" builtinId="8" hidden="1"/>
    <cellStyle name="Hiperlink" xfId="29167" builtinId="8" hidden="1"/>
    <cellStyle name="Hiperlink" xfId="29169" builtinId="8" hidden="1"/>
    <cellStyle name="Hiperlink" xfId="29171" builtinId="8" hidden="1"/>
    <cellStyle name="Hiperlink" xfId="29173" builtinId="8" hidden="1"/>
    <cellStyle name="Hiperlink" xfId="29175" builtinId="8" hidden="1"/>
    <cellStyle name="Hiperlink" xfId="29177" builtinId="8" hidden="1"/>
    <cellStyle name="Hiperlink" xfId="29179" builtinId="8" hidden="1"/>
    <cellStyle name="Hiperlink" xfId="29181" builtinId="8" hidden="1"/>
    <cellStyle name="Hiperlink" xfId="29183" builtinId="8" hidden="1"/>
    <cellStyle name="Hiperlink" xfId="29185" builtinId="8" hidden="1"/>
    <cellStyle name="Hiperlink" xfId="29187" builtinId="8" hidden="1"/>
    <cellStyle name="Hiperlink" xfId="29189" builtinId="8" hidden="1"/>
    <cellStyle name="Hiperlink" xfId="29191" builtinId="8" hidden="1"/>
    <cellStyle name="Hiperlink" xfId="29193" builtinId="8" hidden="1"/>
    <cellStyle name="Hiperlink" xfId="29195" builtinId="8" hidden="1"/>
    <cellStyle name="Hiperlink" xfId="29197" builtinId="8" hidden="1"/>
    <cellStyle name="Hiperlink" xfId="29199" builtinId="8" hidden="1"/>
    <cellStyle name="Hiperlink" xfId="29201" builtinId="8" hidden="1"/>
    <cellStyle name="Hiperlink" xfId="29203" builtinId="8" hidden="1"/>
    <cellStyle name="Hiperlink" xfId="29205" builtinId="8" hidden="1"/>
    <cellStyle name="Hiperlink" xfId="29207" builtinId="8" hidden="1"/>
    <cellStyle name="Hiperlink" xfId="29209" builtinId="8" hidden="1"/>
    <cellStyle name="Hiperlink" xfId="29211" builtinId="8" hidden="1"/>
    <cellStyle name="Hiperlink" xfId="29213" builtinId="8" hidden="1"/>
    <cellStyle name="Hiperlink" xfId="29215" builtinId="8" hidden="1"/>
    <cellStyle name="Hiperlink" xfId="29217" builtinId="8" hidden="1"/>
    <cellStyle name="Hiperlink" xfId="29219" builtinId="8" hidden="1"/>
    <cellStyle name="Hiperlink" xfId="29221" builtinId="8" hidden="1"/>
    <cellStyle name="Hiperlink" xfId="29223" builtinId="8" hidden="1"/>
    <cellStyle name="Hiperlink" xfId="29225" builtinId="8" hidden="1"/>
    <cellStyle name="Hiperlink" xfId="29227" builtinId="8" hidden="1"/>
    <cellStyle name="Hiperlink" xfId="29034" builtinId="8" hidden="1"/>
    <cellStyle name="Hiperlink" xfId="29231" builtinId="8" hidden="1"/>
    <cellStyle name="Hiperlink" xfId="29233" builtinId="8" hidden="1"/>
    <cellStyle name="Hiperlink" xfId="29235" builtinId="8" hidden="1"/>
    <cellStyle name="Hiperlink" xfId="29237" builtinId="8" hidden="1"/>
    <cellStyle name="Hiperlink" xfId="29239" builtinId="8" hidden="1"/>
    <cellStyle name="Hiperlink" xfId="29241" builtinId="8" hidden="1"/>
    <cellStyle name="Hiperlink" xfId="29243" builtinId="8" hidden="1"/>
    <cellStyle name="Hiperlink" xfId="29245" builtinId="8" hidden="1"/>
    <cellStyle name="Hiperlink" xfId="29247" builtinId="8" hidden="1"/>
    <cellStyle name="Hiperlink" xfId="29249" builtinId="8" hidden="1"/>
    <cellStyle name="Hiperlink" xfId="29251" builtinId="8" hidden="1"/>
    <cellStyle name="Hiperlink" xfId="29253" builtinId="8" hidden="1"/>
    <cellStyle name="Hiperlink" xfId="29255" builtinId="8" hidden="1"/>
    <cellStyle name="Hiperlink" xfId="29257" builtinId="8" hidden="1"/>
    <cellStyle name="Hiperlink" xfId="29259" builtinId="8" hidden="1"/>
    <cellStyle name="Hiperlink" xfId="29261" builtinId="8" hidden="1"/>
    <cellStyle name="Hiperlink" xfId="29263" builtinId="8" hidden="1"/>
    <cellStyle name="Hiperlink" xfId="29265" builtinId="8" hidden="1"/>
    <cellStyle name="Hiperlink" xfId="29267" builtinId="8" hidden="1"/>
    <cellStyle name="Hiperlink" xfId="29269" builtinId="8" hidden="1"/>
    <cellStyle name="Hiperlink" xfId="29271" builtinId="8" hidden="1"/>
    <cellStyle name="Hiperlink" xfId="29273" builtinId="8" hidden="1"/>
    <cellStyle name="Hiperlink" xfId="29275" builtinId="8" hidden="1"/>
    <cellStyle name="Hiperlink" xfId="29277" builtinId="8" hidden="1"/>
    <cellStyle name="Hiperlink" xfId="29279" builtinId="8" hidden="1"/>
    <cellStyle name="Hiperlink" xfId="29281" builtinId="8" hidden="1"/>
    <cellStyle name="Hiperlink" xfId="29283" builtinId="8" hidden="1"/>
    <cellStyle name="Hiperlink" xfId="29285" builtinId="8" hidden="1"/>
    <cellStyle name="Hiperlink" xfId="29287" builtinId="8" hidden="1"/>
    <cellStyle name="Hiperlink" xfId="29289" builtinId="8" hidden="1"/>
    <cellStyle name="Hiperlink" xfId="29291" builtinId="8" hidden="1"/>
    <cellStyle name="Hiperlink" xfId="29293" builtinId="8" hidden="1"/>
    <cellStyle name="Hiperlink" xfId="29295" builtinId="8" hidden="1"/>
    <cellStyle name="Hiperlink" xfId="29297" builtinId="8" hidden="1"/>
    <cellStyle name="Hiperlink" xfId="29299" builtinId="8" hidden="1"/>
    <cellStyle name="Hiperlink" xfId="29301" builtinId="8" hidden="1"/>
    <cellStyle name="Hiperlink" xfId="29303" builtinId="8" hidden="1"/>
    <cellStyle name="Hiperlink" xfId="29305" builtinId="8" hidden="1"/>
    <cellStyle name="Hiperlink" xfId="29307" builtinId="8" hidden="1"/>
    <cellStyle name="Hiperlink" xfId="29309" builtinId="8" hidden="1"/>
    <cellStyle name="Hiperlink" xfId="29311" builtinId="8" hidden="1"/>
    <cellStyle name="Hiperlink" xfId="29313" builtinId="8" hidden="1"/>
    <cellStyle name="Hiperlink" xfId="29315" builtinId="8" hidden="1"/>
    <cellStyle name="Hiperlink" xfId="29317" builtinId="8" hidden="1"/>
    <cellStyle name="Hiperlink" xfId="29319" builtinId="8" hidden="1"/>
    <cellStyle name="Hiperlink" xfId="29321" builtinId="8" hidden="1"/>
    <cellStyle name="Hiperlink" xfId="29323" builtinId="8" hidden="1"/>
    <cellStyle name="Hiperlink" xfId="29325" builtinId="8" hidden="1"/>
    <cellStyle name="Hiperlink" xfId="29132" builtinId="8" hidden="1"/>
    <cellStyle name="Hiperlink" xfId="29329" builtinId="8" hidden="1"/>
    <cellStyle name="Hiperlink" xfId="29331" builtinId="8" hidden="1"/>
    <cellStyle name="Hiperlink" xfId="29333" builtinId="8" hidden="1"/>
    <cellStyle name="Hiperlink" xfId="29335" builtinId="8" hidden="1"/>
    <cellStyle name="Hiperlink" xfId="29337" builtinId="8" hidden="1"/>
    <cellStyle name="Hiperlink" xfId="29339" builtinId="8" hidden="1"/>
    <cellStyle name="Hiperlink" xfId="29341" builtinId="8" hidden="1"/>
    <cellStyle name="Hiperlink" xfId="29343" builtinId="8" hidden="1"/>
    <cellStyle name="Hiperlink" xfId="29345" builtinId="8" hidden="1"/>
    <cellStyle name="Hiperlink" xfId="29347" builtinId="8" hidden="1"/>
    <cellStyle name="Hiperlink" xfId="29349" builtinId="8" hidden="1"/>
    <cellStyle name="Hiperlink" xfId="29351" builtinId="8" hidden="1"/>
    <cellStyle name="Hiperlink" xfId="29353" builtinId="8" hidden="1"/>
    <cellStyle name="Hiperlink" xfId="29355" builtinId="8" hidden="1"/>
    <cellStyle name="Hiperlink" xfId="29357" builtinId="8" hidden="1"/>
    <cellStyle name="Hiperlink" xfId="29359" builtinId="8" hidden="1"/>
    <cellStyle name="Hiperlink" xfId="29361" builtinId="8" hidden="1"/>
    <cellStyle name="Hiperlink" xfId="29363" builtinId="8" hidden="1"/>
    <cellStyle name="Hiperlink" xfId="29365" builtinId="8" hidden="1"/>
    <cellStyle name="Hiperlink" xfId="29367" builtinId="8" hidden="1"/>
    <cellStyle name="Hiperlink" xfId="29369" builtinId="8" hidden="1"/>
    <cellStyle name="Hiperlink" xfId="29371" builtinId="8" hidden="1"/>
    <cellStyle name="Hiperlink" xfId="29373" builtinId="8" hidden="1"/>
    <cellStyle name="Hiperlink" xfId="29375" builtinId="8" hidden="1"/>
    <cellStyle name="Hiperlink" xfId="29377" builtinId="8" hidden="1"/>
    <cellStyle name="Hiperlink" xfId="29379" builtinId="8" hidden="1"/>
    <cellStyle name="Hiperlink" xfId="29381" builtinId="8" hidden="1"/>
    <cellStyle name="Hiperlink" xfId="29383" builtinId="8" hidden="1"/>
    <cellStyle name="Hiperlink" xfId="29385" builtinId="8" hidden="1"/>
    <cellStyle name="Hiperlink" xfId="29387" builtinId="8" hidden="1"/>
    <cellStyle name="Hiperlink" xfId="29389" builtinId="8" hidden="1"/>
    <cellStyle name="Hiperlink" xfId="29391" builtinId="8" hidden="1"/>
    <cellStyle name="Hiperlink" xfId="29393" builtinId="8" hidden="1"/>
    <cellStyle name="Hiperlink" xfId="29395" builtinId="8" hidden="1"/>
    <cellStyle name="Hiperlink" xfId="29397" builtinId="8" hidden="1"/>
    <cellStyle name="Hiperlink" xfId="29399" builtinId="8" hidden="1"/>
    <cellStyle name="Hiperlink" xfId="29401" builtinId="8" hidden="1"/>
    <cellStyle name="Hiperlink" xfId="29403" builtinId="8" hidden="1"/>
    <cellStyle name="Hiperlink" xfId="29405" builtinId="8" hidden="1"/>
    <cellStyle name="Hiperlink" xfId="29407" builtinId="8" hidden="1"/>
    <cellStyle name="Hiperlink" xfId="29409" builtinId="8" hidden="1"/>
    <cellStyle name="Hiperlink" xfId="29411" builtinId="8" hidden="1"/>
    <cellStyle name="Hiperlink" xfId="29413" builtinId="8" hidden="1"/>
    <cellStyle name="Hiperlink" xfId="29415" builtinId="8" hidden="1"/>
    <cellStyle name="Hiperlink" xfId="29417" builtinId="8" hidden="1"/>
    <cellStyle name="Hiperlink" xfId="29419" builtinId="8" hidden="1"/>
    <cellStyle name="Hiperlink" xfId="29421" builtinId="8" hidden="1"/>
    <cellStyle name="Hiperlink" xfId="29423" builtinId="8" hidden="1"/>
    <cellStyle name="Hiperlink" xfId="29230" builtinId="8" hidden="1"/>
    <cellStyle name="Hiperlink" xfId="29427" builtinId="8" hidden="1"/>
    <cellStyle name="Hiperlink" xfId="29429" builtinId="8" hidden="1"/>
    <cellStyle name="Hiperlink" xfId="29431" builtinId="8" hidden="1"/>
    <cellStyle name="Hiperlink" xfId="29433" builtinId="8" hidden="1"/>
    <cellStyle name="Hiperlink" xfId="29435" builtinId="8" hidden="1"/>
    <cellStyle name="Hiperlink" xfId="29437" builtinId="8" hidden="1"/>
    <cellStyle name="Hiperlink" xfId="29439" builtinId="8" hidden="1"/>
    <cellStyle name="Hiperlink" xfId="29441" builtinId="8" hidden="1"/>
    <cellStyle name="Hiperlink" xfId="29443" builtinId="8" hidden="1"/>
    <cellStyle name="Hiperlink" xfId="29445" builtinId="8" hidden="1"/>
    <cellStyle name="Hiperlink" xfId="29447" builtinId="8" hidden="1"/>
    <cellStyle name="Hiperlink" xfId="29449" builtinId="8" hidden="1"/>
    <cellStyle name="Hiperlink" xfId="29451" builtinId="8" hidden="1"/>
    <cellStyle name="Hiperlink" xfId="29453" builtinId="8" hidden="1"/>
    <cellStyle name="Hiperlink" xfId="29455" builtinId="8" hidden="1"/>
    <cellStyle name="Hiperlink" xfId="29457" builtinId="8" hidden="1"/>
    <cellStyle name="Hiperlink" xfId="29459" builtinId="8" hidden="1"/>
    <cellStyle name="Hiperlink" xfId="29461" builtinId="8" hidden="1"/>
    <cellStyle name="Hiperlink" xfId="29463" builtinId="8" hidden="1"/>
    <cellStyle name="Hiperlink" xfId="29465" builtinId="8" hidden="1"/>
    <cellStyle name="Hiperlink" xfId="29467" builtinId="8" hidden="1"/>
    <cellStyle name="Hiperlink" xfId="29469" builtinId="8" hidden="1"/>
    <cellStyle name="Hiperlink" xfId="29471" builtinId="8" hidden="1"/>
    <cellStyle name="Hiperlink" xfId="29473" builtinId="8" hidden="1"/>
    <cellStyle name="Hiperlink" xfId="29475" builtinId="8" hidden="1"/>
    <cellStyle name="Hiperlink" xfId="29477" builtinId="8" hidden="1"/>
    <cellStyle name="Hiperlink" xfId="29479" builtinId="8" hidden="1"/>
    <cellStyle name="Hiperlink" xfId="29481" builtinId="8" hidden="1"/>
    <cellStyle name="Hiperlink" xfId="29483" builtinId="8" hidden="1"/>
    <cellStyle name="Hiperlink" xfId="29485" builtinId="8" hidden="1"/>
    <cellStyle name="Hiperlink" xfId="29487" builtinId="8" hidden="1"/>
    <cellStyle name="Hiperlink" xfId="29489" builtinId="8" hidden="1"/>
    <cellStyle name="Hiperlink" xfId="29491" builtinId="8" hidden="1"/>
    <cellStyle name="Hiperlink" xfId="29493" builtinId="8" hidden="1"/>
    <cellStyle name="Hiperlink" xfId="29495" builtinId="8" hidden="1"/>
    <cellStyle name="Hiperlink" xfId="29497" builtinId="8" hidden="1"/>
    <cellStyle name="Hiperlink" xfId="29499" builtinId="8" hidden="1"/>
    <cellStyle name="Hiperlink" xfId="29501" builtinId="8" hidden="1"/>
    <cellStyle name="Hiperlink" xfId="29503" builtinId="8" hidden="1"/>
    <cellStyle name="Hiperlink" xfId="29505" builtinId="8" hidden="1"/>
    <cellStyle name="Hiperlink" xfId="29507" builtinId="8" hidden="1"/>
    <cellStyle name="Hiperlink" xfId="29509" builtinId="8" hidden="1"/>
    <cellStyle name="Hiperlink" xfId="29511" builtinId="8" hidden="1"/>
    <cellStyle name="Hiperlink" xfId="29513" builtinId="8" hidden="1"/>
    <cellStyle name="Hiperlink" xfId="29515" builtinId="8" hidden="1"/>
    <cellStyle name="Hiperlink" xfId="29517" builtinId="8" hidden="1"/>
    <cellStyle name="Hiperlink" xfId="29519" builtinId="8" hidden="1"/>
    <cellStyle name="Hiperlink" xfId="29521" builtinId="8" hidden="1"/>
    <cellStyle name="Hiperlink" xfId="29328" builtinId="8" hidden="1"/>
    <cellStyle name="Hiperlink" xfId="29525" builtinId="8" hidden="1"/>
    <cellStyle name="Hiperlink" xfId="29527" builtinId="8" hidden="1"/>
    <cellStyle name="Hiperlink" xfId="29529" builtinId="8" hidden="1"/>
    <cellStyle name="Hiperlink" xfId="29531" builtinId="8" hidden="1"/>
    <cellStyle name="Hiperlink" xfId="29533" builtinId="8" hidden="1"/>
    <cellStyle name="Hiperlink" xfId="29535" builtinId="8" hidden="1"/>
    <cellStyle name="Hiperlink" xfId="29537" builtinId="8" hidden="1"/>
    <cellStyle name="Hiperlink" xfId="29539" builtinId="8" hidden="1"/>
    <cellStyle name="Hiperlink" xfId="29541" builtinId="8" hidden="1"/>
    <cellStyle name="Hiperlink" xfId="29543" builtinId="8" hidden="1"/>
    <cellStyle name="Hiperlink" xfId="29545" builtinId="8" hidden="1"/>
    <cellStyle name="Hiperlink" xfId="29547" builtinId="8" hidden="1"/>
    <cellStyle name="Hiperlink" xfId="29549" builtinId="8" hidden="1"/>
    <cellStyle name="Hiperlink" xfId="29551" builtinId="8" hidden="1"/>
    <cellStyle name="Hiperlink" xfId="29553" builtinId="8" hidden="1"/>
    <cellStyle name="Hiperlink" xfId="29555" builtinId="8" hidden="1"/>
    <cellStyle name="Hiperlink" xfId="29557" builtinId="8" hidden="1"/>
    <cellStyle name="Hiperlink" xfId="29559" builtinId="8" hidden="1"/>
    <cellStyle name="Hiperlink" xfId="29561" builtinId="8" hidden="1"/>
    <cellStyle name="Hiperlink" xfId="29563" builtinId="8" hidden="1"/>
    <cellStyle name="Hiperlink" xfId="29565" builtinId="8" hidden="1"/>
    <cellStyle name="Hiperlink" xfId="29567" builtinId="8" hidden="1"/>
    <cellStyle name="Hiperlink" xfId="29569" builtinId="8" hidden="1"/>
    <cellStyle name="Hiperlink" xfId="29571" builtinId="8" hidden="1"/>
    <cellStyle name="Hiperlink" xfId="29573" builtinId="8" hidden="1"/>
    <cellStyle name="Hiperlink" xfId="29575" builtinId="8" hidden="1"/>
    <cellStyle name="Hiperlink" xfId="29577" builtinId="8" hidden="1"/>
    <cellStyle name="Hiperlink" xfId="29579" builtinId="8" hidden="1"/>
    <cellStyle name="Hiperlink" xfId="29581" builtinId="8" hidden="1"/>
    <cellStyle name="Hiperlink" xfId="29583" builtinId="8" hidden="1"/>
    <cellStyle name="Hiperlink" xfId="29585" builtinId="8" hidden="1"/>
    <cellStyle name="Hiperlink" xfId="29587" builtinId="8" hidden="1"/>
    <cellStyle name="Hiperlink" xfId="29589" builtinId="8" hidden="1"/>
    <cellStyle name="Hiperlink" xfId="29591" builtinId="8" hidden="1"/>
    <cellStyle name="Hiperlink" xfId="29593" builtinId="8" hidden="1"/>
    <cellStyle name="Hiperlink" xfId="29595" builtinId="8" hidden="1"/>
    <cellStyle name="Hiperlink" xfId="29597" builtinId="8" hidden="1"/>
    <cellStyle name="Hiperlink" xfId="29599" builtinId="8" hidden="1"/>
    <cellStyle name="Hiperlink" xfId="29601" builtinId="8" hidden="1"/>
    <cellStyle name="Hiperlink" xfId="29603" builtinId="8" hidden="1"/>
    <cellStyle name="Hiperlink" xfId="29605" builtinId="8" hidden="1"/>
    <cellStyle name="Hiperlink" xfId="29607" builtinId="8" hidden="1"/>
    <cellStyle name="Hiperlink" xfId="29609" builtinId="8" hidden="1"/>
    <cellStyle name="Hiperlink" xfId="29611" builtinId="8" hidden="1"/>
    <cellStyle name="Hiperlink" xfId="29613" builtinId="8" hidden="1"/>
    <cellStyle name="Hiperlink" xfId="29615" builtinId="8" hidden="1"/>
    <cellStyle name="Hiperlink" xfId="29617" builtinId="8" hidden="1"/>
    <cellStyle name="Hiperlink" xfId="29619" builtinId="8" hidden="1"/>
    <cellStyle name="Hiperlink" xfId="29426" builtinId="8" hidden="1"/>
    <cellStyle name="Hiperlink" xfId="29622" builtinId="8" hidden="1"/>
    <cellStyle name="Hiperlink" xfId="29624" builtinId="8" hidden="1"/>
    <cellStyle name="Hiperlink" xfId="29626" builtinId="8" hidden="1"/>
    <cellStyle name="Hiperlink" xfId="29628" builtinId="8" hidden="1"/>
    <cellStyle name="Hiperlink" xfId="29630" builtinId="8" hidden="1"/>
    <cellStyle name="Hiperlink" xfId="29632" builtinId="8" hidden="1"/>
    <cellStyle name="Hiperlink" xfId="29634" builtinId="8" hidden="1"/>
    <cellStyle name="Hiperlink" xfId="29636" builtinId="8" hidden="1"/>
    <cellStyle name="Hiperlink" xfId="29638" builtinId="8" hidden="1"/>
    <cellStyle name="Hiperlink" xfId="29640" builtinId="8" hidden="1"/>
    <cellStyle name="Hiperlink" xfId="29642" builtinId="8" hidden="1"/>
    <cellStyle name="Hiperlink" xfId="29644" builtinId="8" hidden="1"/>
    <cellStyle name="Hiperlink" xfId="29646" builtinId="8" hidden="1"/>
    <cellStyle name="Hiperlink" xfId="29648" builtinId="8" hidden="1"/>
    <cellStyle name="Hiperlink" xfId="29650" builtinId="8" hidden="1"/>
    <cellStyle name="Hiperlink" xfId="29652" builtinId="8" hidden="1"/>
    <cellStyle name="Hiperlink" xfId="29654" builtinId="8" hidden="1"/>
    <cellStyle name="Hiperlink" xfId="29656" builtinId="8" hidden="1"/>
    <cellStyle name="Hiperlink" xfId="29658" builtinId="8" hidden="1"/>
    <cellStyle name="Hiperlink" xfId="29660" builtinId="8" hidden="1"/>
    <cellStyle name="Hiperlink" xfId="29662" builtinId="8" hidden="1"/>
    <cellStyle name="Hiperlink" xfId="29664" builtinId="8" hidden="1"/>
    <cellStyle name="Hiperlink" xfId="29666" builtinId="8" hidden="1"/>
    <cellStyle name="Hiperlink" xfId="29668" builtinId="8" hidden="1"/>
    <cellStyle name="Hiperlink" xfId="29670" builtinId="8" hidden="1"/>
    <cellStyle name="Hiperlink" xfId="29672" builtinId="8" hidden="1"/>
    <cellStyle name="Hiperlink" xfId="29674" builtinId="8" hidden="1"/>
    <cellStyle name="Hiperlink" xfId="29676" builtinId="8" hidden="1"/>
    <cellStyle name="Hiperlink" xfId="29678" builtinId="8" hidden="1"/>
    <cellStyle name="Hiperlink" xfId="29680" builtinId="8" hidden="1"/>
    <cellStyle name="Hiperlink" xfId="29682" builtinId="8" hidden="1"/>
    <cellStyle name="Hiperlink" xfId="29684" builtinId="8" hidden="1"/>
    <cellStyle name="Hiperlink" xfId="29686" builtinId="8" hidden="1"/>
    <cellStyle name="Hiperlink" xfId="29688" builtinId="8" hidden="1"/>
    <cellStyle name="Hiperlink" xfId="29690" builtinId="8" hidden="1"/>
    <cellStyle name="Hiperlink" xfId="29692" builtinId="8" hidden="1"/>
    <cellStyle name="Hiperlink" xfId="29694" builtinId="8" hidden="1"/>
    <cellStyle name="Hiperlink" xfId="29696" builtinId="8" hidden="1"/>
    <cellStyle name="Hiperlink" xfId="29698" builtinId="8" hidden="1"/>
    <cellStyle name="Hiperlink" xfId="29700" builtinId="8" hidden="1"/>
    <cellStyle name="Hiperlink" xfId="29702" builtinId="8" hidden="1"/>
    <cellStyle name="Hiperlink" xfId="29704" builtinId="8" hidden="1"/>
    <cellStyle name="Hiperlink" xfId="29706" builtinId="8" hidden="1"/>
    <cellStyle name="Hiperlink" xfId="29708" builtinId="8" hidden="1"/>
    <cellStyle name="Hiperlink" xfId="29710" builtinId="8" hidden="1"/>
    <cellStyle name="Hiperlink" xfId="29712" builtinId="8" hidden="1"/>
    <cellStyle name="Hiperlink" xfId="29714" builtinId="8" hidden="1"/>
    <cellStyle name="Hiperlink" xfId="29716" builtinId="8" hidden="1"/>
    <cellStyle name="Hiperlink" xfId="29524" builtinId="8" hidden="1"/>
    <cellStyle name="Hiperlink" xfId="29719" builtinId="8" hidden="1"/>
    <cellStyle name="Hiperlink" xfId="29721" builtinId="8" hidden="1"/>
    <cellStyle name="Hiperlink" xfId="29723" builtinId="8" hidden="1"/>
    <cellStyle name="Hiperlink" xfId="29725" builtinId="8" hidden="1"/>
    <cellStyle name="Hiperlink" xfId="29727" builtinId="8" hidden="1"/>
    <cellStyle name="Hiperlink" xfId="29729" builtinId="8" hidden="1"/>
    <cellStyle name="Hiperlink" xfId="29731" builtinId="8" hidden="1"/>
    <cellStyle name="Hiperlink" xfId="29733" builtinId="8" hidden="1"/>
    <cellStyle name="Hiperlink" xfId="29735" builtinId="8" hidden="1"/>
    <cellStyle name="Hiperlink" xfId="29737" builtinId="8" hidden="1"/>
    <cellStyle name="Hiperlink" xfId="29739" builtinId="8" hidden="1"/>
    <cellStyle name="Hiperlink" xfId="29741" builtinId="8" hidden="1"/>
    <cellStyle name="Hiperlink" xfId="29743" builtinId="8" hidden="1"/>
    <cellStyle name="Hiperlink" xfId="29745" builtinId="8" hidden="1"/>
    <cellStyle name="Hiperlink" xfId="29747" builtinId="8" hidden="1"/>
    <cellStyle name="Hiperlink" xfId="29749" builtinId="8" hidden="1"/>
    <cellStyle name="Hiperlink" xfId="29751" builtinId="8" hidden="1"/>
    <cellStyle name="Hiperlink" xfId="29753" builtinId="8" hidden="1"/>
    <cellStyle name="Hiperlink" xfId="29755" builtinId="8" hidden="1"/>
    <cellStyle name="Hiperlink" xfId="29757" builtinId="8" hidden="1"/>
    <cellStyle name="Hiperlink" xfId="29759" builtinId="8" hidden="1"/>
    <cellStyle name="Hiperlink" xfId="29761" builtinId="8" hidden="1"/>
    <cellStyle name="Hiperlink" xfId="29763" builtinId="8" hidden="1"/>
    <cellStyle name="Hiperlink" xfId="29765" builtinId="8" hidden="1"/>
    <cellStyle name="Hiperlink" xfId="29767" builtinId="8" hidden="1"/>
    <cellStyle name="Hiperlink" xfId="29769" builtinId="8" hidden="1"/>
    <cellStyle name="Hiperlink" xfId="29771" builtinId="8" hidden="1"/>
    <cellStyle name="Hiperlink" xfId="29773" builtinId="8" hidden="1"/>
    <cellStyle name="Hiperlink" xfId="29775" builtinId="8" hidden="1"/>
    <cellStyle name="Hiperlink" xfId="29777" builtinId="8" hidden="1"/>
    <cellStyle name="Hiperlink" xfId="29779" builtinId="8" hidden="1"/>
    <cellStyle name="Hiperlink" xfId="29781" builtinId="8" hidden="1"/>
    <cellStyle name="Hiperlink" xfId="29783" builtinId="8" hidden="1"/>
    <cellStyle name="Hiperlink" xfId="29785" builtinId="8" hidden="1"/>
    <cellStyle name="Hiperlink" xfId="29787" builtinId="8" hidden="1"/>
    <cellStyle name="Hiperlink" xfId="29789" builtinId="8" hidden="1"/>
    <cellStyle name="Hiperlink" xfId="29791" builtinId="8" hidden="1"/>
    <cellStyle name="Hiperlink" xfId="29793" builtinId="8" hidden="1"/>
    <cellStyle name="Hiperlink" xfId="29795" builtinId="8" hidden="1"/>
    <cellStyle name="Hiperlink" xfId="29797" builtinId="8" hidden="1"/>
    <cellStyle name="Hiperlink" xfId="29799" builtinId="8" hidden="1"/>
    <cellStyle name="Hiperlink" xfId="29801" builtinId="8" hidden="1"/>
    <cellStyle name="Hiperlink" xfId="29803" builtinId="8" hidden="1"/>
    <cellStyle name="Hiperlink" xfId="29805" builtinId="8" hidden="1"/>
    <cellStyle name="Hiperlink" xfId="29807" builtinId="8" hidden="1"/>
    <cellStyle name="Hiperlink" xfId="29809" builtinId="8" hidden="1"/>
    <cellStyle name="Hiperlink" xfId="29811" builtinId="8" hidden="1"/>
    <cellStyle name="Hiperlink" xfId="29813" builtinId="8" hidden="1"/>
    <cellStyle name="Hiperlink" xfId="29621" builtinId="8" hidden="1"/>
    <cellStyle name="Hiperlink" xfId="29816" builtinId="8" hidden="1"/>
    <cellStyle name="Hiperlink" xfId="29818" builtinId="8" hidden="1"/>
    <cellStyle name="Hiperlink" xfId="29820" builtinId="8" hidden="1"/>
    <cellStyle name="Hiperlink" xfId="29822" builtinId="8" hidden="1"/>
    <cellStyle name="Hiperlink" xfId="29824" builtinId="8" hidden="1"/>
    <cellStyle name="Hiperlink" xfId="29826" builtinId="8" hidden="1"/>
    <cellStyle name="Hiperlink" xfId="29828" builtinId="8" hidden="1"/>
    <cellStyle name="Hiperlink" xfId="29830" builtinId="8" hidden="1"/>
    <cellStyle name="Hiperlink" xfId="29832" builtinId="8" hidden="1"/>
    <cellStyle name="Hiperlink" xfId="29834" builtinId="8" hidden="1"/>
    <cellStyle name="Hiperlink" xfId="29836" builtinId="8" hidden="1"/>
    <cellStyle name="Hiperlink" xfId="29838" builtinId="8" hidden="1"/>
    <cellStyle name="Hiperlink" xfId="29840" builtinId="8" hidden="1"/>
    <cellStyle name="Hiperlink" xfId="29842" builtinId="8" hidden="1"/>
    <cellStyle name="Hiperlink" xfId="29844" builtinId="8" hidden="1"/>
    <cellStyle name="Hiperlink" xfId="29846" builtinId="8" hidden="1"/>
    <cellStyle name="Hiperlink" xfId="29848" builtinId="8" hidden="1"/>
    <cellStyle name="Hiperlink" xfId="29850" builtinId="8" hidden="1"/>
    <cellStyle name="Hiperlink" xfId="29852" builtinId="8" hidden="1"/>
    <cellStyle name="Hiperlink" xfId="29854" builtinId="8" hidden="1"/>
    <cellStyle name="Hiperlink" xfId="29856" builtinId="8" hidden="1"/>
    <cellStyle name="Hiperlink" xfId="29858" builtinId="8" hidden="1"/>
    <cellStyle name="Hiperlink" xfId="29860" builtinId="8" hidden="1"/>
    <cellStyle name="Hiperlink" xfId="29862" builtinId="8" hidden="1"/>
    <cellStyle name="Hiperlink" xfId="29864" builtinId="8" hidden="1"/>
    <cellStyle name="Hiperlink" xfId="29866" builtinId="8" hidden="1"/>
    <cellStyle name="Hiperlink" xfId="29868" builtinId="8" hidden="1"/>
    <cellStyle name="Hiperlink" xfId="29870" builtinId="8" hidden="1"/>
    <cellStyle name="Hiperlink" xfId="29872" builtinId="8" hidden="1"/>
    <cellStyle name="Hiperlink" xfId="29874" builtinId="8" hidden="1"/>
    <cellStyle name="Hiperlink" xfId="29876" builtinId="8" hidden="1"/>
    <cellStyle name="Hiperlink" xfId="29878" builtinId="8" hidden="1"/>
    <cellStyle name="Hiperlink" xfId="29880" builtinId="8" hidden="1"/>
    <cellStyle name="Hiperlink" xfId="29882" builtinId="8" hidden="1"/>
    <cellStyle name="Hiperlink" xfId="29884" builtinId="8" hidden="1"/>
    <cellStyle name="Hiperlink" xfId="29886" builtinId="8" hidden="1"/>
    <cellStyle name="Hiperlink" xfId="29888" builtinId="8" hidden="1"/>
    <cellStyle name="Hiperlink" xfId="29890" builtinId="8" hidden="1"/>
    <cellStyle name="Hiperlink" xfId="29892" builtinId="8" hidden="1"/>
    <cellStyle name="Hiperlink" xfId="29894" builtinId="8" hidden="1"/>
    <cellStyle name="Hiperlink" xfId="29896" builtinId="8" hidden="1"/>
    <cellStyle name="Hiperlink" xfId="29898" builtinId="8" hidden="1"/>
    <cellStyle name="Hiperlink" xfId="29900" builtinId="8" hidden="1"/>
    <cellStyle name="Hiperlink" xfId="29902" builtinId="8" hidden="1"/>
    <cellStyle name="Hiperlink" xfId="29904" builtinId="8" hidden="1"/>
    <cellStyle name="Hiperlink" xfId="29906" builtinId="8" hidden="1"/>
    <cellStyle name="Hiperlink" xfId="29908" builtinId="8" hidden="1"/>
    <cellStyle name="Hiperlink" xfId="29910" builtinId="8" hidden="1"/>
    <cellStyle name="Hiperlink" xfId="29718" builtinId="8" hidden="1"/>
    <cellStyle name="Hiperlink" xfId="29913" builtinId="8" hidden="1"/>
    <cellStyle name="Hiperlink" xfId="29915" builtinId="8" hidden="1"/>
    <cellStyle name="Hiperlink" xfId="29917" builtinId="8" hidden="1"/>
    <cellStyle name="Hiperlink" xfId="29919" builtinId="8" hidden="1"/>
    <cellStyle name="Hiperlink" xfId="29921" builtinId="8" hidden="1"/>
    <cellStyle name="Hiperlink" xfId="29923" builtinId="8" hidden="1"/>
    <cellStyle name="Hiperlink" xfId="29925" builtinId="8" hidden="1"/>
    <cellStyle name="Hiperlink" xfId="29927" builtinId="8" hidden="1"/>
    <cellStyle name="Hiperlink" xfId="29929" builtinId="8" hidden="1"/>
    <cellStyle name="Hiperlink" xfId="29931" builtinId="8" hidden="1"/>
    <cellStyle name="Hiperlink" xfId="29933" builtinId="8" hidden="1"/>
    <cellStyle name="Hiperlink" xfId="29935" builtinId="8" hidden="1"/>
    <cellStyle name="Hiperlink" xfId="29937" builtinId="8" hidden="1"/>
    <cellStyle name="Hiperlink" xfId="29939" builtinId="8" hidden="1"/>
    <cellStyle name="Hiperlink" xfId="29941" builtinId="8" hidden="1"/>
    <cellStyle name="Hiperlink" xfId="29943" builtinId="8" hidden="1"/>
    <cellStyle name="Hiperlink" xfId="29945" builtinId="8" hidden="1"/>
    <cellStyle name="Hiperlink" xfId="29947" builtinId="8" hidden="1"/>
    <cellStyle name="Hiperlink" xfId="29949" builtinId="8" hidden="1"/>
    <cellStyle name="Hiperlink" xfId="29951" builtinId="8" hidden="1"/>
    <cellStyle name="Hiperlink" xfId="29953" builtinId="8" hidden="1"/>
    <cellStyle name="Hiperlink" xfId="29955" builtinId="8" hidden="1"/>
    <cellStyle name="Hiperlink" xfId="29957" builtinId="8" hidden="1"/>
    <cellStyle name="Hiperlink" xfId="29959" builtinId="8" hidden="1"/>
    <cellStyle name="Hiperlink" xfId="29961" builtinId="8" hidden="1"/>
    <cellStyle name="Hiperlink" xfId="29963" builtinId="8" hidden="1"/>
    <cellStyle name="Hiperlink" xfId="29965" builtinId="8" hidden="1"/>
    <cellStyle name="Hiperlink" xfId="29967" builtinId="8" hidden="1"/>
    <cellStyle name="Hiperlink" xfId="29969" builtinId="8" hidden="1"/>
    <cellStyle name="Hiperlink" xfId="29971" builtinId="8" hidden="1"/>
    <cellStyle name="Hiperlink" xfId="29973" builtinId="8" hidden="1"/>
    <cellStyle name="Hiperlink" xfId="29975" builtinId="8" hidden="1"/>
    <cellStyle name="Hiperlink" xfId="29977" builtinId="8" hidden="1"/>
    <cellStyle name="Hiperlink" xfId="29979" builtinId="8" hidden="1"/>
    <cellStyle name="Hiperlink" xfId="29981" builtinId="8" hidden="1"/>
    <cellStyle name="Hiperlink" xfId="29983" builtinId="8" hidden="1"/>
    <cellStyle name="Hiperlink" xfId="29985" builtinId="8" hidden="1"/>
    <cellStyle name="Hiperlink" xfId="29987" builtinId="8" hidden="1"/>
    <cellStyle name="Hiperlink" xfId="29989" builtinId="8" hidden="1"/>
    <cellStyle name="Hiperlink" xfId="29991" builtinId="8" hidden="1"/>
    <cellStyle name="Hiperlink" xfId="29993" builtinId="8" hidden="1"/>
    <cellStyle name="Hiperlink" xfId="29995" builtinId="8" hidden="1"/>
    <cellStyle name="Hiperlink" xfId="29997" builtinId="8" hidden="1"/>
    <cellStyle name="Hiperlink" xfId="29999" builtinId="8" hidden="1"/>
    <cellStyle name="Hiperlink" xfId="30001" builtinId="8" hidden="1"/>
    <cellStyle name="Hiperlink" xfId="30003" builtinId="8" hidden="1"/>
    <cellStyle name="Hiperlink" xfId="30005" builtinId="8" hidden="1"/>
    <cellStyle name="Hiperlink" xfId="30007" builtinId="8" hidden="1"/>
    <cellStyle name="Hiperlink" xfId="29815" builtinId="8" hidden="1"/>
    <cellStyle name="Hiperlink" xfId="30010" builtinId="8" hidden="1"/>
    <cellStyle name="Hiperlink" xfId="30012" builtinId="8" hidden="1"/>
    <cellStyle name="Hiperlink" xfId="30014" builtinId="8" hidden="1"/>
    <cellStyle name="Hiperlink" xfId="30016" builtinId="8" hidden="1"/>
    <cellStyle name="Hiperlink" xfId="30018" builtinId="8" hidden="1"/>
    <cellStyle name="Hiperlink" xfId="30020" builtinId="8" hidden="1"/>
    <cellStyle name="Hiperlink" xfId="30022" builtinId="8" hidden="1"/>
    <cellStyle name="Hiperlink" xfId="30024" builtinId="8" hidden="1"/>
    <cellStyle name="Hiperlink" xfId="30026" builtinId="8" hidden="1"/>
    <cellStyle name="Hiperlink" xfId="30028" builtinId="8" hidden="1"/>
    <cellStyle name="Hiperlink" xfId="30030" builtinId="8" hidden="1"/>
    <cellStyle name="Hiperlink" xfId="30032" builtinId="8" hidden="1"/>
    <cellStyle name="Hiperlink" xfId="30034" builtinId="8" hidden="1"/>
    <cellStyle name="Hiperlink" xfId="30036" builtinId="8" hidden="1"/>
    <cellStyle name="Hiperlink" xfId="30038" builtinId="8" hidden="1"/>
    <cellStyle name="Hiperlink" xfId="30040" builtinId="8" hidden="1"/>
    <cellStyle name="Hiperlink" xfId="30042" builtinId="8" hidden="1"/>
    <cellStyle name="Hiperlink" xfId="30044" builtinId="8" hidden="1"/>
    <cellStyle name="Hiperlink" xfId="30046" builtinId="8" hidden="1"/>
    <cellStyle name="Hiperlink" xfId="30048" builtinId="8" hidden="1"/>
    <cellStyle name="Hiperlink" xfId="30050" builtinId="8" hidden="1"/>
    <cellStyle name="Hiperlink" xfId="30052" builtinId="8" hidden="1"/>
    <cellStyle name="Hiperlink" xfId="30054" builtinId="8" hidden="1"/>
    <cellStyle name="Hiperlink" xfId="30056" builtinId="8" hidden="1"/>
    <cellStyle name="Hiperlink" xfId="30058" builtinId="8" hidden="1"/>
    <cellStyle name="Hiperlink" xfId="30060" builtinId="8" hidden="1"/>
    <cellStyle name="Hiperlink" xfId="30062" builtinId="8" hidden="1"/>
    <cellStyle name="Hiperlink" xfId="30064" builtinId="8" hidden="1"/>
    <cellStyle name="Hiperlink" xfId="30066" builtinId="8" hidden="1"/>
    <cellStyle name="Hiperlink" xfId="30068" builtinId="8" hidden="1"/>
    <cellStyle name="Hiperlink" xfId="30070" builtinId="8" hidden="1"/>
    <cellStyle name="Hiperlink" xfId="30072" builtinId="8" hidden="1"/>
    <cellStyle name="Hiperlink" xfId="30074" builtinId="8" hidden="1"/>
    <cellStyle name="Hiperlink" xfId="30076" builtinId="8" hidden="1"/>
    <cellStyle name="Hiperlink" xfId="30078" builtinId="8" hidden="1"/>
    <cellStyle name="Hiperlink" xfId="30080" builtinId="8" hidden="1"/>
    <cellStyle name="Hiperlink" xfId="30082" builtinId="8" hidden="1"/>
    <cellStyle name="Hiperlink" xfId="30084" builtinId="8" hidden="1"/>
    <cellStyle name="Hiperlink" xfId="30086" builtinId="8" hidden="1"/>
    <cellStyle name="Hiperlink" xfId="30088" builtinId="8" hidden="1"/>
    <cellStyle name="Hiperlink" xfId="30090" builtinId="8" hidden="1"/>
    <cellStyle name="Hiperlink" xfId="30092" builtinId="8" hidden="1"/>
    <cellStyle name="Hiperlink" xfId="30094" builtinId="8" hidden="1"/>
    <cellStyle name="Hiperlink" xfId="30096" builtinId="8" hidden="1"/>
    <cellStyle name="Hiperlink" xfId="30098" builtinId="8" hidden="1"/>
    <cellStyle name="Hiperlink" xfId="30100" builtinId="8" hidden="1"/>
    <cellStyle name="Hiperlink" xfId="30102" builtinId="8" hidden="1"/>
    <cellStyle name="Hiperlink" xfId="30104" builtinId="8" hidden="1"/>
    <cellStyle name="Hiperlink" xfId="29912" builtinId="8" hidden="1"/>
    <cellStyle name="Hiperlink" xfId="30106" builtinId="8" hidden="1"/>
    <cellStyle name="Hiperlink" xfId="30108" builtinId="8" hidden="1"/>
    <cellStyle name="Hiperlink" xfId="30110" builtinId="8" hidden="1"/>
    <cellStyle name="Hiperlink" xfId="30112" builtinId="8" hidden="1"/>
    <cellStyle name="Hiperlink" xfId="30114" builtinId="8" hidden="1"/>
    <cellStyle name="Hiperlink" xfId="30116" builtinId="8" hidden="1"/>
    <cellStyle name="Hiperlink" xfId="30118" builtinId="8" hidden="1"/>
    <cellStyle name="Hiperlink" xfId="30120" builtinId="8" hidden="1"/>
    <cellStyle name="Hiperlink" xfId="30122" builtinId="8" hidden="1"/>
    <cellStyle name="Hiperlink" xfId="30124" builtinId="8" hidden="1"/>
    <cellStyle name="Hiperlink" xfId="30126" builtinId="8" hidden="1"/>
    <cellStyle name="Hiperlink" xfId="30128" builtinId="8" hidden="1"/>
    <cellStyle name="Hiperlink" xfId="30130" builtinId="8" hidden="1"/>
    <cellStyle name="Hiperlink" xfId="30132" builtinId="8" hidden="1"/>
    <cellStyle name="Hiperlink" xfId="30134" builtinId="8" hidden="1"/>
    <cellStyle name="Hiperlink" xfId="30136" builtinId="8" hidden="1"/>
    <cellStyle name="Hiperlink" xfId="30138" builtinId="8" hidden="1"/>
    <cellStyle name="Hiperlink" xfId="30140" builtinId="8" hidden="1"/>
    <cellStyle name="Hiperlink" xfId="30142" builtinId="8" hidden="1"/>
    <cellStyle name="Hiperlink" xfId="30144" builtinId="8" hidden="1"/>
    <cellStyle name="Hiperlink" xfId="30146" builtinId="8" hidden="1"/>
    <cellStyle name="Hiperlink" xfId="30148" builtinId="8" hidden="1"/>
    <cellStyle name="Hiperlink" xfId="30150" builtinId="8" hidden="1"/>
    <cellStyle name="Hiperlink" xfId="30152" builtinId="8" hidden="1"/>
    <cellStyle name="Hiperlink" xfId="30154" builtinId="8" hidden="1"/>
    <cellStyle name="Hiperlink" xfId="30156" builtinId="8" hidden="1"/>
    <cellStyle name="Hiperlink" xfId="30158" builtinId="8" hidden="1"/>
    <cellStyle name="Hiperlink" xfId="30160" builtinId="8" hidden="1"/>
    <cellStyle name="Hiperlink" xfId="30162" builtinId="8" hidden="1"/>
    <cellStyle name="Hiperlink" xfId="30164" builtinId="8" hidden="1"/>
    <cellStyle name="Hiperlink" xfId="30166" builtinId="8" hidden="1"/>
    <cellStyle name="Hiperlink" xfId="30168" builtinId="8" hidden="1"/>
    <cellStyle name="Hiperlink" xfId="30170" builtinId="8" hidden="1"/>
    <cellStyle name="Hiperlink" xfId="30172" builtinId="8" hidden="1"/>
    <cellStyle name="Hiperlink" xfId="30174" builtinId="8" hidden="1"/>
    <cellStyle name="Hiperlink" xfId="30176" builtinId="8" hidden="1"/>
    <cellStyle name="Hiperlink" xfId="30178" builtinId="8" hidden="1"/>
    <cellStyle name="Hiperlink" xfId="30180" builtinId="8" hidden="1"/>
    <cellStyle name="Hiperlink" xfId="30182" builtinId="8" hidden="1"/>
    <cellStyle name="Hiperlink" xfId="30184" builtinId="8" hidden="1"/>
    <cellStyle name="Hiperlink" xfId="30186" builtinId="8" hidden="1"/>
    <cellStyle name="Hiperlink" xfId="30188" builtinId="8" hidden="1"/>
    <cellStyle name="Hiperlink" xfId="30190" builtinId="8" hidden="1"/>
    <cellStyle name="Hiperlink" xfId="30192" builtinId="8" hidden="1"/>
    <cellStyle name="Hiperlink" xfId="30194" builtinId="8" hidden="1"/>
    <cellStyle name="Hiperlink" xfId="30196" builtinId="8" hidden="1"/>
    <cellStyle name="Hiperlink" xfId="30198" builtinId="8" hidden="1"/>
    <cellStyle name="Hiperlink" xfId="30200" builtinId="8" hidden="1"/>
    <cellStyle name="Hiperlink" xfId="30009" builtinId="8" hidden="1"/>
    <cellStyle name="Hiperlink" xfId="30202" builtinId="8" hidden="1"/>
    <cellStyle name="Hiperlink" xfId="30204" builtinId="8" hidden="1"/>
    <cellStyle name="Hiperlink" xfId="30206" builtinId="8" hidden="1"/>
    <cellStyle name="Hiperlink" xfId="30208" builtinId="8" hidden="1"/>
    <cellStyle name="Hiperlink" xfId="30210" builtinId="8" hidden="1"/>
    <cellStyle name="Hiperlink" xfId="30212" builtinId="8" hidden="1"/>
    <cellStyle name="Hiperlink" xfId="30214" builtinId="8" hidden="1"/>
    <cellStyle name="Hiperlink" xfId="30216" builtinId="8" hidden="1"/>
    <cellStyle name="Hiperlink" xfId="30218" builtinId="8" hidden="1"/>
    <cellStyle name="Hiperlink" xfId="30220" builtinId="8" hidden="1"/>
    <cellStyle name="Hiperlink" xfId="30222" builtinId="8" hidden="1"/>
    <cellStyle name="Hiperlink" xfId="30224" builtinId="8" hidden="1"/>
    <cellStyle name="Hiperlink" xfId="30226" builtinId="8" hidden="1"/>
    <cellStyle name="Hiperlink" xfId="30228" builtinId="8" hidden="1"/>
    <cellStyle name="Hiperlink" xfId="30230" builtinId="8" hidden="1"/>
    <cellStyle name="Hiperlink" xfId="30232" builtinId="8" hidden="1"/>
    <cellStyle name="Hiperlink" xfId="30234" builtinId="8" hidden="1"/>
    <cellStyle name="Hiperlink" xfId="30236" builtinId="8" hidden="1"/>
    <cellStyle name="Hiperlink" xfId="30238" builtinId="8" hidden="1"/>
    <cellStyle name="Hiperlink" xfId="30240" builtinId="8" hidden="1"/>
    <cellStyle name="Hiperlink" xfId="30242" builtinId="8" hidden="1"/>
    <cellStyle name="Hiperlink" xfId="30244" builtinId="8" hidden="1"/>
    <cellStyle name="Hiperlink" xfId="30246" builtinId="8" hidden="1"/>
    <cellStyle name="Hiperlink" xfId="30248" builtinId="8" hidden="1"/>
    <cellStyle name="Hiperlink" xfId="30250" builtinId="8" hidden="1"/>
    <cellStyle name="Hiperlink" xfId="30252" builtinId="8" hidden="1"/>
    <cellStyle name="Hiperlink" xfId="30254" builtinId="8" hidden="1"/>
    <cellStyle name="Hiperlink" xfId="30256" builtinId="8" hidden="1"/>
    <cellStyle name="Hiperlink" xfId="30258" builtinId="8" hidden="1"/>
    <cellStyle name="Hiperlink" xfId="30260" builtinId="8" hidden="1"/>
    <cellStyle name="Hiperlink" xfId="30262" builtinId="8" hidden="1"/>
    <cellStyle name="Hiperlink" xfId="30264" builtinId="8" hidden="1"/>
    <cellStyle name="Hiperlink" xfId="30266" builtinId="8" hidden="1"/>
    <cellStyle name="Hiperlink" xfId="30268" builtinId="8" hidden="1"/>
    <cellStyle name="Hiperlink" xfId="30270" builtinId="8" hidden="1"/>
    <cellStyle name="Hiperlink" xfId="30272" builtinId="8" hidden="1"/>
    <cellStyle name="Hiperlink" xfId="30274" builtinId="8" hidden="1"/>
    <cellStyle name="Hiperlink" xfId="30276" builtinId="8" hidden="1"/>
    <cellStyle name="Hiperlink" xfId="30278" builtinId="8" hidden="1"/>
    <cellStyle name="Hiperlink" xfId="30280" builtinId="8" hidden="1"/>
    <cellStyle name="Hiperlink" xfId="30282" builtinId="8" hidden="1"/>
    <cellStyle name="Hiperlink" xfId="30284" builtinId="8" hidden="1"/>
    <cellStyle name="Hiperlink" xfId="30286" builtinId="8" hidden="1"/>
    <cellStyle name="Hiperlink" xfId="30288" builtinId="8" hidden="1"/>
    <cellStyle name="Hiperlink" xfId="30290" builtinId="8" hidden="1"/>
    <cellStyle name="Hiperlink" xfId="30292" builtinId="8" hidden="1"/>
    <cellStyle name="Hiperlink" xfId="30294" builtinId="8" hidden="1"/>
    <cellStyle name="Hiperlink" xfId="30296" builtinId="8" hidden="1"/>
    <cellStyle name="Hiperlink" xfId="30307" builtinId="8" hidden="1"/>
    <cellStyle name="Hiperlink" xfId="30309" builtinId="8" hidden="1"/>
    <cellStyle name="Hiperlink" xfId="30311" builtinId="8" hidden="1"/>
    <cellStyle name="Hiperlink" xfId="30313" builtinId="8" hidden="1"/>
    <cellStyle name="Hiperlink" xfId="30315" builtinId="8" hidden="1"/>
    <cellStyle name="Hiperlink" xfId="30317" builtinId="8" hidden="1"/>
    <cellStyle name="Hiperlink" xfId="30319" builtinId="8" hidden="1"/>
    <cellStyle name="Hiperlink" xfId="30321" builtinId="8" hidden="1"/>
    <cellStyle name="Hiperlink" xfId="30323" builtinId="8" hidden="1"/>
    <cellStyle name="Hiperlink" xfId="30325" builtinId="8" hidden="1"/>
    <cellStyle name="Hiperlink" xfId="30327" builtinId="8" hidden="1"/>
    <cellStyle name="Hiperlink" xfId="30329" builtinId="8" hidden="1"/>
    <cellStyle name="Hiperlink" xfId="30331" builtinId="8" hidden="1"/>
    <cellStyle name="Hiperlink" xfId="30333" builtinId="8" hidden="1"/>
    <cellStyle name="Hiperlink" xfId="30335" builtinId="8" hidden="1"/>
    <cellStyle name="Hiperlink" xfId="30337" builtinId="8" hidden="1"/>
    <cellStyle name="Hiperlink" xfId="30339" builtinId="8" hidden="1"/>
    <cellStyle name="Hiperlink" xfId="30341" builtinId="8" hidden="1"/>
    <cellStyle name="Hiperlink" xfId="30343" builtinId="8" hidden="1"/>
    <cellStyle name="Hiperlink" xfId="30345" builtinId="8" hidden="1"/>
    <cellStyle name="Hiperlink" xfId="30347" builtinId="8" hidden="1"/>
    <cellStyle name="Hiperlink" xfId="30349" builtinId="8" hidden="1"/>
    <cellStyle name="Hiperlink" xfId="30351" builtinId="8" hidden="1"/>
    <cellStyle name="Hiperlink" xfId="30353" builtinId="8" hidden="1"/>
    <cellStyle name="Hiperlink" xfId="30355" builtinId="8" hidden="1"/>
    <cellStyle name="Hiperlink" xfId="30357" builtinId="8" hidden="1"/>
    <cellStyle name="Hiperlink" xfId="30359" builtinId="8" hidden="1"/>
    <cellStyle name="Hiperlink" xfId="30361" builtinId="8" hidden="1"/>
    <cellStyle name="Hiperlink" xfId="30363" builtinId="8" hidden="1"/>
    <cellStyle name="Hiperlink" xfId="30365" builtinId="8" hidden="1"/>
    <cellStyle name="Hiperlink" xfId="30367" builtinId="8" hidden="1"/>
    <cellStyle name="Hiperlink" xfId="30369" builtinId="8" hidden="1"/>
    <cellStyle name="Hiperlink" xfId="30371" builtinId="8" hidden="1"/>
    <cellStyle name="Hiperlink" xfId="30373" builtinId="8" hidden="1"/>
    <cellStyle name="Hiperlink" xfId="30375" builtinId="8" hidden="1"/>
    <cellStyle name="Hiperlink" xfId="30377" builtinId="8" hidden="1"/>
    <cellStyle name="Hiperlink" xfId="30379" builtinId="8" hidden="1"/>
    <cellStyle name="Hiperlink" xfId="30381" builtinId="8" hidden="1"/>
    <cellStyle name="Hiperlink" xfId="30383" builtinId="8" hidden="1"/>
    <cellStyle name="Hiperlink" xfId="30385" builtinId="8" hidden="1"/>
    <cellStyle name="Hiperlink" xfId="30387" builtinId="8" hidden="1"/>
    <cellStyle name="Hiperlink" xfId="30389" builtinId="8" hidden="1"/>
    <cellStyle name="Hiperlink" xfId="30391" builtinId="8" hidden="1"/>
    <cellStyle name="Hiperlink" xfId="30393" builtinId="8" hidden="1"/>
    <cellStyle name="Hiperlink" xfId="30395" builtinId="8" hidden="1"/>
    <cellStyle name="Hiperlink" xfId="30397" builtinId="8" hidden="1"/>
    <cellStyle name="Hiperlink" xfId="30399" builtinId="8" hidden="1"/>
    <cellStyle name="Hiperlink" xfId="30401" builtinId="8" hidden="1"/>
    <cellStyle name="Hiperlink" xfId="30403" builtinId="8" hidden="1"/>
    <cellStyle name="Hiperlink" xfId="30303" builtinId="8" hidden="1"/>
    <cellStyle name="Hiperlink" xfId="30407" builtinId="8" hidden="1"/>
    <cellStyle name="Hiperlink" xfId="30409" builtinId="8" hidden="1"/>
    <cellStyle name="Hiperlink" xfId="30411" builtinId="8" hidden="1"/>
    <cellStyle name="Hiperlink" xfId="30413" builtinId="8" hidden="1"/>
    <cellStyle name="Hiperlink" xfId="30415" builtinId="8" hidden="1"/>
    <cellStyle name="Hiperlink" xfId="30417" builtinId="8" hidden="1"/>
    <cellStyle name="Hiperlink" xfId="30419" builtinId="8" hidden="1"/>
    <cellStyle name="Hiperlink" xfId="30421" builtinId="8" hidden="1"/>
    <cellStyle name="Hiperlink" xfId="30423" builtinId="8" hidden="1"/>
    <cellStyle name="Hiperlink" xfId="30425" builtinId="8" hidden="1"/>
    <cellStyle name="Hiperlink" xfId="30427" builtinId="8" hidden="1"/>
    <cellStyle name="Hiperlink" xfId="30429" builtinId="8" hidden="1"/>
    <cellStyle name="Hiperlink" xfId="30431" builtinId="8" hidden="1"/>
    <cellStyle name="Hiperlink" xfId="30433" builtinId="8" hidden="1"/>
    <cellStyle name="Hiperlink" xfId="30435" builtinId="8" hidden="1"/>
    <cellStyle name="Hiperlink" xfId="30437" builtinId="8" hidden="1"/>
    <cellStyle name="Hiperlink" xfId="30439" builtinId="8" hidden="1"/>
    <cellStyle name="Hiperlink" xfId="30441" builtinId="8" hidden="1"/>
    <cellStyle name="Hiperlink" xfId="30443" builtinId="8" hidden="1"/>
    <cellStyle name="Hiperlink" xfId="30445" builtinId="8" hidden="1"/>
    <cellStyle name="Hiperlink" xfId="30447" builtinId="8" hidden="1"/>
    <cellStyle name="Hiperlink" xfId="30449" builtinId="8" hidden="1"/>
    <cellStyle name="Hiperlink" xfId="30451" builtinId="8" hidden="1"/>
    <cellStyle name="Hiperlink" xfId="30453" builtinId="8" hidden="1"/>
    <cellStyle name="Hiperlink" xfId="30455" builtinId="8" hidden="1"/>
    <cellStyle name="Hiperlink" xfId="30457" builtinId="8" hidden="1"/>
    <cellStyle name="Hiperlink" xfId="30459" builtinId="8" hidden="1"/>
    <cellStyle name="Hiperlink" xfId="30461" builtinId="8" hidden="1"/>
    <cellStyle name="Hiperlink" xfId="30463" builtinId="8" hidden="1"/>
    <cellStyle name="Hiperlink" xfId="30465" builtinId="8" hidden="1"/>
    <cellStyle name="Hiperlink" xfId="30467" builtinId="8" hidden="1"/>
    <cellStyle name="Hiperlink" xfId="30469" builtinId="8" hidden="1"/>
    <cellStyle name="Hiperlink" xfId="30471" builtinId="8" hidden="1"/>
    <cellStyle name="Hiperlink" xfId="30473" builtinId="8" hidden="1"/>
    <cellStyle name="Hiperlink" xfId="30475" builtinId="8" hidden="1"/>
    <cellStyle name="Hiperlink" xfId="30477" builtinId="8" hidden="1"/>
    <cellStyle name="Hiperlink" xfId="30479" builtinId="8" hidden="1"/>
    <cellStyle name="Hiperlink" xfId="30481" builtinId="8" hidden="1"/>
    <cellStyle name="Hiperlink" xfId="30483" builtinId="8" hidden="1"/>
    <cellStyle name="Hiperlink" xfId="30485" builtinId="8" hidden="1"/>
    <cellStyle name="Hiperlink" xfId="30487" builtinId="8" hidden="1"/>
    <cellStyle name="Hiperlink" xfId="30489" builtinId="8" hidden="1"/>
    <cellStyle name="Hiperlink" xfId="30491" builtinId="8" hidden="1"/>
    <cellStyle name="Hiperlink" xfId="30493" builtinId="8" hidden="1"/>
    <cellStyle name="Hiperlink" xfId="30495" builtinId="8" hidden="1"/>
    <cellStyle name="Hiperlink" xfId="30497" builtinId="8" hidden="1"/>
    <cellStyle name="Hiperlink" xfId="30499" builtinId="8" hidden="1"/>
    <cellStyle name="Hiperlink" xfId="30501" builtinId="8" hidden="1"/>
    <cellStyle name="Hiperlink" xfId="30300" builtinId="8" hidden="1"/>
    <cellStyle name="Hiperlink" xfId="30505" builtinId="8" hidden="1"/>
    <cellStyle name="Hiperlink" xfId="30507" builtinId="8" hidden="1"/>
    <cellStyle name="Hiperlink" xfId="30509" builtinId="8" hidden="1"/>
    <cellStyle name="Hiperlink" xfId="30511" builtinId="8" hidden="1"/>
    <cellStyle name="Hiperlink" xfId="30513" builtinId="8" hidden="1"/>
    <cellStyle name="Hiperlink" xfId="30515" builtinId="8" hidden="1"/>
    <cellStyle name="Hiperlink" xfId="30517" builtinId="8" hidden="1"/>
    <cellStyle name="Hiperlink" xfId="30519" builtinId="8" hidden="1"/>
    <cellStyle name="Hiperlink" xfId="30521" builtinId="8" hidden="1"/>
    <cellStyle name="Hiperlink" xfId="30523" builtinId="8" hidden="1"/>
    <cellStyle name="Hiperlink" xfId="30525" builtinId="8" hidden="1"/>
    <cellStyle name="Hiperlink" xfId="30527" builtinId="8" hidden="1"/>
    <cellStyle name="Hiperlink" xfId="30529" builtinId="8" hidden="1"/>
    <cellStyle name="Hiperlink" xfId="30531" builtinId="8" hidden="1"/>
    <cellStyle name="Hiperlink" xfId="30533" builtinId="8" hidden="1"/>
    <cellStyle name="Hiperlink" xfId="30535" builtinId="8" hidden="1"/>
    <cellStyle name="Hiperlink" xfId="30537" builtinId="8" hidden="1"/>
    <cellStyle name="Hiperlink" xfId="30539" builtinId="8" hidden="1"/>
    <cellStyle name="Hiperlink" xfId="30541" builtinId="8" hidden="1"/>
    <cellStyle name="Hiperlink" xfId="30543" builtinId="8" hidden="1"/>
    <cellStyle name="Hiperlink" xfId="30545" builtinId="8" hidden="1"/>
    <cellStyle name="Hiperlink" xfId="30547" builtinId="8" hidden="1"/>
    <cellStyle name="Hiperlink" xfId="30549" builtinId="8" hidden="1"/>
    <cellStyle name="Hiperlink" xfId="30551" builtinId="8" hidden="1"/>
    <cellStyle name="Hiperlink" xfId="30553" builtinId="8" hidden="1"/>
    <cellStyle name="Hiperlink" xfId="30555" builtinId="8" hidden="1"/>
    <cellStyle name="Hiperlink" xfId="30557" builtinId="8" hidden="1"/>
    <cellStyle name="Hiperlink" xfId="30559" builtinId="8" hidden="1"/>
    <cellStyle name="Hiperlink" xfId="30561" builtinId="8" hidden="1"/>
    <cellStyle name="Hiperlink" xfId="30563" builtinId="8" hidden="1"/>
    <cellStyle name="Hiperlink" xfId="30565" builtinId="8" hidden="1"/>
    <cellStyle name="Hiperlink" xfId="30567" builtinId="8" hidden="1"/>
    <cellStyle name="Hiperlink" xfId="30569" builtinId="8" hidden="1"/>
    <cellStyle name="Hiperlink" xfId="30571" builtinId="8" hidden="1"/>
    <cellStyle name="Hiperlink" xfId="30573" builtinId="8" hidden="1"/>
    <cellStyle name="Hiperlink" xfId="30575" builtinId="8" hidden="1"/>
    <cellStyle name="Hiperlink" xfId="30577" builtinId="8" hidden="1"/>
    <cellStyle name="Hiperlink" xfId="30579" builtinId="8" hidden="1"/>
    <cellStyle name="Hiperlink" xfId="30581" builtinId="8" hidden="1"/>
    <cellStyle name="Hiperlink" xfId="30583" builtinId="8" hidden="1"/>
    <cellStyle name="Hiperlink" xfId="30585" builtinId="8" hidden="1"/>
    <cellStyle name="Hiperlink" xfId="30587" builtinId="8" hidden="1"/>
    <cellStyle name="Hiperlink" xfId="30589" builtinId="8" hidden="1"/>
    <cellStyle name="Hiperlink" xfId="30591" builtinId="8" hidden="1"/>
    <cellStyle name="Hiperlink" xfId="30593" builtinId="8" hidden="1"/>
    <cellStyle name="Hiperlink" xfId="30595" builtinId="8" hidden="1"/>
    <cellStyle name="Hiperlink" xfId="30597" builtinId="8" hidden="1"/>
    <cellStyle name="Hiperlink" xfId="30599" builtinId="8" hidden="1"/>
    <cellStyle name="Hiperlink" xfId="30406" builtinId="8" hidden="1"/>
    <cellStyle name="Hiperlink" xfId="30602" builtinId="8" hidden="1"/>
    <cellStyle name="Hiperlink" xfId="30604" builtinId="8" hidden="1"/>
    <cellStyle name="Hiperlink" xfId="30606" builtinId="8" hidden="1"/>
    <cellStyle name="Hiperlink" xfId="30608" builtinId="8" hidden="1"/>
    <cellStyle name="Hiperlink" xfId="30610" builtinId="8" hidden="1"/>
    <cellStyle name="Hiperlink" xfId="30612" builtinId="8" hidden="1"/>
    <cellStyle name="Hiperlink" xfId="30614" builtinId="8" hidden="1"/>
    <cellStyle name="Hiperlink" xfId="30616" builtinId="8" hidden="1"/>
    <cellStyle name="Hiperlink" xfId="30618" builtinId="8" hidden="1"/>
    <cellStyle name="Hiperlink" xfId="30620" builtinId="8" hidden="1"/>
    <cellStyle name="Hiperlink" xfId="30622" builtinId="8" hidden="1"/>
    <cellStyle name="Hiperlink" xfId="30624" builtinId="8" hidden="1"/>
    <cellStyle name="Hiperlink" xfId="30626" builtinId="8" hidden="1"/>
    <cellStyle name="Hiperlink" xfId="30628" builtinId="8" hidden="1"/>
    <cellStyle name="Hiperlink" xfId="30630" builtinId="8" hidden="1"/>
    <cellStyle name="Hiperlink" xfId="30632" builtinId="8" hidden="1"/>
    <cellStyle name="Hiperlink" xfId="30634" builtinId="8" hidden="1"/>
    <cellStyle name="Hiperlink" xfId="30636" builtinId="8" hidden="1"/>
    <cellStyle name="Hiperlink" xfId="30638" builtinId="8" hidden="1"/>
    <cellStyle name="Hiperlink" xfId="30640" builtinId="8" hidden="1"/>
    <cellStyle name="Hiperlink" xfId="30642" builtinId="8" hidden="1"/>
    <cellStyle name="Hiperlink" xfId="30644" builtinId="8" hidden="1"/>
    <cellStyle name="Hiperlink" xfId="30646" builtinId="8" hidden="1"/>
    <cellStyle name="Hiperlink" xfId="30648" builtinId="8" hidden="1"/>
    <cellStyle name="Hiperlink" xfId="30650" builtinId="8" hidden="1"/>
    <cellStyle name="Hiperlink" xfId="30652" builtinId="8" hidden="1"/>
    <cellStyle name="Hiperlink" xfId="30654" builtinId="8" hidden="1"/>
    <cellStyle name="Hiperlink" xfId="30656" builtinId="8" hidden="1"/>
    <cellStyle name="Hiperlink" xfId="30658" builtinId="8" hidden="1"/>
    <cellStyle name="Hiperlink" xfId="30660" builtinId="8" hidden="1"/>
    <cellStyle name="Hiperlink" xfId="30662" builtinId="8" hidden="1"/>
    <cellStyle name="Hiperlink" xfId="30664" builtinId="8" hidden="1"/>
    <cellStyle name="Hiperlink" xfId="30666" builtinId="8" hidden="1"/>
    <cellStyle name="Hiperlink" xfId="30668" builtinId="8" hidden="1"/>
    <cellStyle name="Hiperlink" xfId="30670" builtinId="8" hidden="1"/>
    <cellStyle name="Hiperlink" xfId="30672" builtinId="8" hidden="1"/>
    <cellStyle name="Hiperlink" xfId="30674" builtinId="8" hidden="1"/>
    <cellStyle name="Hiperlink" xfId="30676" builtinId="8" hidden="1"/>
    <cellStyle name="Hiperlink" xfId="30678" builtinId="8" hidden="1"/>
    <cellStyle name="Hiperlink" xfId="30680" builtinId="8" hidden="1"/>
    <cellStyle name="Hiperlink" xfId="30682" builtinId="8" hidden="1"/>
    <cellStyle name="Hiperlink" xfId="30684" builtinId="8" hidden="1"/>
    <cellStyle name="Hiperlink" xfId="30686" builtinId="8" hidden="1"/>
    <cellStyle name="Hiperlink" xfId="30688" builtinId="8" hidden="1"/>
    <cellStyle name="Hiperlink" xfId="30690" builtinId="8" hidden="1"/>
    <cellStyle name="Hiperlink" xfId="30692" builtinId="8" hidden="1"/>
    <cellStyle name="Hiperlink" xfId="30694" builtinId="8" hidden="1"/>
    <cellStyle name="Hiperlink" xfId="30696" builtinId="8" hidden="1"/>
    <cellStyle name="Hiperlink" xfId="30504" builtinId="8" hidden="1"/>
    <cellStyle name="Hiperlink" xfId="30699" builtinId="8" hidden="1"/>
    <cellStyle name="Hiperlink" xfId="30701" builtinId="8" hidden="1"/>
    <cellStyle name="Hiperlink" xfId="30703" builtinId="8" hidden="1"/>
    <cellStyle name="Hiperlink" xfId="30705" builtinId="8" hidden="1"/>
    <cellStyle name="Hiperlink" xfId="30707" builtinId="8" hidden="1"/>
    <cellStyle name="Hiperlink" xfId="30709" builtinId="8" hidden="1"/>
    <cellStyle name="Hiperlink" xfId="30711" builtinId="8" hidden="1"/>
    <cellStyle name="Hiperlink" xfId="30713" builtinId="8" hidden="1"/>
    <cellStyle name="Hiperlink" xfId="30715" builtinId="8" hidden="1"/>
    <cellStyle name="Hiperlink" xfId="30717" builtinId="8" hidden="1"/>
    <cellStyle name="Hiperlink" xfId="30719" builtinId="8" hidden="1"/>
    <cellStyle name="Hiperlink" xfId="30721" builtinId="8" hidden="1"/>
    <cellStyle name="Hiperlink" xfId="30723" builtinId="8" hidden="1"/>
    <cellStyle name="Hiperlink" xfId="30725" builtinId="8" hidden="1"/>
    <cellStyle name="Hiperlink" xfId="30727" builtinId="8" hidden="1"/>
    <cellStyle name="Hiperlink" xfId="30729" builtinId="8" hidden="1"/>
    <cellStyle name="Hiperlink" xfId="30731" builtinId="8" hidden="1"/>
    <cellStyle name="Hiperlink" xfId="30733" builtinId="8" hidden="1"/>
    <cellStyle name="Hiperlink" xfId="30735" builtinId="8" hidden="1"/>
    <cellStyle name="Hiperlink" xfId="30737" builtinId="8" hidden="1"/>
    <cellStyle name="Hiperlink" xfId="30739" builtinId="8" hidden="1"/>
    <cellStyle name="Hiperlink" xfId="30741" builtinId="8" hidden="1"/>
    <cellStyle name="Hiperlink" xfId="30743" builtinId="8" hidden="1"/>
    <cellStyle name="Hiperlink" xfId="30745" builtinId="8" hidden="1"/>
    <cellStyle name="Hiperlink" xfId="30747" builtinId="8" hidden="1"/>
    <cellStyle name="Hiperlink" xfId="30749" builtinId="8" hidden="1"/>
    <cellStyle name="Hiperlink" xfId="30751" builtinId="8" hidden="1"/>
    <cellStyle name="Hiperlink" xfId="30753" builtinId="8" hidden="1"/>
    <cellStyle name="Hiperlink" xfId="30755" builtinId="8" hidden="1"/>
    <cellStyle name="Hiperlink" xfId="30757" builtinId="8" hidden="1"/>
    <cellStyle name="Hiperlink" xfId="30759" builtinId="8" hidden="1"/>
    <cellStyle name="Hiperlink" xfId="30761" builtinId="8" hidden="1"/>
    <cellStyle name="Hiperlink" xfId="30763" builtinId="8" hidden="1"/>
    <cellStyle name="Hiperlink" xfId="30765" builtinId="8" hidden="1"/>
    <cellStyle name="Hiperlink" xfId="30767" builtinId="8" hidden="1"/>
    <cellStyle name="Hiperlink" xfId="30769" builtinId="8" hidden="1"/>
    <cellStyle name="Hiperlink" xfId="30771" builtinId="8" hidden="1"/>
    <cellStyle name="Hiperlink" xfId="30773" builtinId="8" hidden="1"/>
    <cellStyle name="Hiperlink" xfId="30775" builtinId="8" hidden="1"/>
    <cellStyle name="Hiperlink" xfId="30777" builtinId="8" hidden="1"/>
    <cellStyle name="Hiperlink" xfId="30779" builtinId="8" hidden="1"/>
    <cellStyle name="Hiperlink" xfId="30781" builtinId="8" hidden="1"/>
    <cellStyle name="Hiperlink" xfId="30783" builtinId="8" hidden="1"/>
    <cellStyle name="Hiperlink" xfId="30785" builtinId="8" hidden="1"/>
    <cellStyle name="Hiperlink" xfId="30787" builtinId="8" hidden="1"/>
    <cellStyle name="Hiperlink" xfId="30789" builtinId="8" hidden="1"/>
    <cellStyle name="Hiperlink" xfId="30791" builtinId="8" hidden="1"/>
    <cellStyle name="Hiperlink" xfId="30793" builtinId="8" hidden="1"/>
    <cellStyle name="Hiperlink" xfId="30601" builtinId="8" hidden="1"/>
    <cellStyle name="Hiperlink" xfId="30796" builtinId="8" hidden="1"/>
    <cellStyle name="Hiperlink" xfId="30798" builtinId="8" hidden="1"/>
    <cellStyle name="Hiperlink" xfId="30800" builtinId="8" hidden="1"/>
    <cellStyle name="Hiperlink" xfId="30802" builtinId="8" hidden="1"/>
    <cellStyle name="Hiperlink" xfId="30804" builtinId="8" hidden="1"/>
    <cellStyle name="Hiperlink" xfId="30806" builtinId="8" hidden="1"/>
    <cellStyle name="Hiperlink" xfId="30808" builtinId="8" hidden="1"/>
    <cellStyle name="Hiperlink" xfId="30810" builtinId="8" hidden="1"/>
    <cellStyle name="Hiperlink" xfId="30812" builtinId="8" hidden="1"/>
    <cellStyle name="Hiperlink" xfId="30814" builtinId="8" hidden="1"/>
    <cellStyle name="Hiperlink" xfId="30816" builtinId="8" hidden="1"/>
    <cellStyle name="Hiperlink" xfId="30818" builtinId="8" hidden="1"/>
    <cellStyle name="Hiperlink" xfId="30820" builtinId="8" hidden="1"/>
    <cellStyle name="Hiperlink" xfId="30822" builtinId="8" hidden="1"/>
    <cellStyle name="Hiperlink" xfId="30824" builtinId="8" hidden="1"/>
    <cellStyle name="Hiperlink" xfId="30826" builtinId="8" hidden="1"/>
    <cellStyle name="Hiperlink" xfId="30828" builtinId="8" hidden="1"/>
    <cellStyle name="Hiperlink" xfId="30830" builtinId="8" hidden="1"/>
    <cellStyle name="Hiperlink" xfId="30832" builtinId="8" hidden="1"/>
    <cellStyle name="Hiperlink" xfId="30834" builtinId="8" hidden="1"/>
    <cellStyle name="Hiperlink" xfId="30836" builtinId="8" hidden="1"/>
    <cellStyle name="Hiperlink" xfId="30838" builtinId="8" hidden="1"/>
    <cellStyle name="Hiperlink" xfId="30840" builtinId="8" hidden="1"/>
    <cellStyle name="Hiperlink" xfId="30842" builtinId="8" hidden="1"/>
    <cellStyle name="Hiperlink" xfId="30844" builtinId="8" hidden="1"/>
    <cellStyle name="Hiperlink" xfId="30846" builtinId="8" hidden="1"/>
    <cellStyle name="Hiperlink" xfId="30848" builtinId="8" hidden="1"/>
    <cellStyle name="Hiperlink" xfId="30850" builtinId="8" hidden="1"/>
    <cellStyle name="Hiperlink" xfId="30852" builtinId="8" hidden="1"/>
    <cellStyle name="Hiperlink" xfId="30854" builtinId="8" hidden="1"/>
    <cellStyle name="Hiperlink" xfId="30856" builtinId="8" hidden="1"/>
    <cellStyle name="Hiperlink" xfId="30858" builtinId="8" hidden="1"/>
    <cellStyle name="Hiperlink" xfId="30860" builtinId="8" hidden="1"/>
    <cellStyle name="Hiperlink" xfId="30862" builtinId="8" hidden="1"/>
    <cellStyle name="Hiperlink" xfId="30864" builtinId="8" hidden="1"/>
    <cellStyle name="Hiperlink" xfId="30866" builtinId="8" hidden="1"/>
    <cellStyle name="Hiperlink" xfId="30868" builtinId="8" hidden="1"/>
    <cellStyle name="Hiperlink" xfId="30870" builtinId="8" hidden="1"/>
    <cellStyle name="Hiperlink" xfId="30872" builtinId="8" hidden="1"/>
    <cellStyle name="Hiperlink" xfId="30874" builtinId="8" hidden="1"/>
    <cellStyle name="Hiperlink" xfId="30876" builtinId="8" hidden="1"/>
    <cellStyle name="Hiperlink" xfId="30878" builtinId="8" hidden="1"/>
    <cellStyle name="Hiperlink" xfId="30880" builtinId="8" hidden="1"/>
    <cellStyle name="Hiperlink" xfId="30882" builtinId="8" hidden="1"/>
    <cellStyle name="Hiperlink" xfId="30884" builtinId="8" hidden="1"/>
    <cellStyle name="Hiperlink" xfId="30886" builtinId="8" hidden="1"/>
    <cellStyle name="Hiperlink" xfId="30888" builtinId="8" hidden="1"/>
    <cellStyle name="Hiperlink" xfId="30890" builtinId="8" hidden="1"/>
    <cellStyle name="Hiperlink" xfId="30698" builtinId="8" hidden="1"/>
    <cellStyle name="Hiperlink" xfId="30893" builtinId="8" hidden="1"/>
    <cellStyle name="Hiperlink" xfId="30895" builtinId="8" hidden="1"/>
    <cellStyle name="Hiperlink" xfId="30897" builtinId="8" hidden="1"/>
    <cellStyle name="Hiperlink" xfId="30899" builtinId="8" hidden="1"/>
    <cellStyle name="Hiperlink" xfId="30901" builtinId="8" hidden="1"/>
    <cellStyle name="Hiperlink" xfId="30903" builtinId="8" hidden="1"/>
    <cellStyle name="Hiperlink" xfId="30905" builtinId="8" hidden="1"/>
    <cellStyle name="Hiperlink" xfId="30907" builtinId="8" hidden="1"/>
    <cellStyle name="Hiperlink" xfId="30909" builtinId="8" hidden="1"/>
    <cellStyle name="Hiperlink" xfId="30911" builtinId="8" hidden="1"/>
    <cellStyle name="Hiperlink" xfId="30913" builtinId="8" hidden="1"/>
    <cellStyle name="Hiperlink" xfId="30915" builtinId="8" hidden="1"/>
    <cellStyle name="Hiperlink" xfId="30917" builtinId="8" hidden="1"/>
    <cellStyle name="Hiperlink" xfId="30919" builtinId="8" hidden="1"/>
    <cellStyle name="Hiperlink" xfId="30921" builtinId="8" hidden="1"/>
    <cellStyle name="Hiperlink" xfId="30923" builtinId="8" hidden="1"/>
    <cellStyle name="Hiperlink" xfId="30925" builtinId="8" hidden="1"/>
    <cellStyle name="Hiperlink" xfId="30927" builtinId="8" hidden="1"/>
    <cellStyle name="Hiperlink" xfId="30929" builtinId="8" hidden="1"/>
    <cellStyle name="Hiperlink" xfId="30931" builtinId="8" hidden="1"/>
    <cellStyle name="Hiperlink" xfId="30933" builtinId="8" hidden="1"/>
    <cellStyle name="Hiperlink" xfId="30935" builtinId="8" hidden="1"/>
    <cellStyle name="Hiperlink" xfId="30937" builtinId="8" hidden="1"/>
    <cellStyle name="Hiperlink" xfId="30939" builtinId="8" hidden="1"/>
    <cellStyle name="Hiperlink" xfId="30941" builtinId="8" hidden="1"/>
    <cellStyle name="Hiperlink" xfId="30943" builtinId="8" hidden="1"/>
    <cellStyle name="Hiperlink" xfId="30945" builtinId="8" hidden="1"/>
    <cellStyle name="Hiperlink" xfId="30947" builtinId="8" hidden="1"/>
    <cellStyle name="Hiperlink" xfId="30949" builtinId="8" hidden="1"/>
    <cellStyle name="Hiperlink" xfId="30951" builtinId="8" hidden="1"/>
    <cellStyle name="Hiperlink" xfId="30953" builtinId="8" hidden="1"/>
    <cellStyle name="Hiperlink" xfId="30955" builtinId="8" hidden="1"/>
    <cellStyle name="Hiperlink" xfId="30957" builtinId="8" hidden="1"/>
    <cellStyle name="Hiperlink" xfId="30959" builtinId="8" hidden="1"/>
    <cellStyle name="Hiperlink" xfId="30961" builtinId="8" hidden="1"/>
    <cellStyle name="Hiperlink" xfId="30963" builtinId="8" hidden="1"/>
    <cellStyle name="Hiperlink" xfId="30965" builtinId="8" hidden="1"/>
    <cellStyle name="Hiperlink" xfId="30967" builtinId="8" hidden="1"/>
    <cellStyle name="Hiperlink" xfId="30969" builtinId="8" hidden="1"/>
    <cellStyle name="Hiperlink" xfId="30971" builtinId="8" hidden="1"/>
    <cellStyle name="Hiperlink" xfId="30973" builtinId="8" hidden="1"/>
    <cellStyle name="Hiperlink" xfId="30975" builtinId="8" hidden="1"/>
    <cellStyle name="Hiperlink" xfId="30977" builtinId="8" hidden="1"/>
    <cellStyle name="Hiperlink" xfId="30979" builtinId="8" hidden="1"/>
    <cellStyle name="Hiperlink" xfId="30981" builtinId="8" hidden="1"/>
    <cellStyle name="Hiperlink" xfId="30983" builtinId="8" hidden="1"/>
    <cellStyle name="Hiperlink" xfId="30985" builtinId="8" hidden="1"/>
    <cellStyle name="Hiperlink" xfId="30987" builtinId="8" hidden="1"/>
    <cellStyle name="Hiperlink" xfId="30795" builtinId="8" hidden="1"/>
    <cellStyle name="Hiperlink" xfId="30990" builtinId="8" hidden="1"/>
    <cellStyle name="Hiperlink" xfId="30992" builtinId="8" hidden="1"/>
    <cellStyle name="Hiperlink" xfId="30994" builtinId="8" hidden="1"/>
    <cellStyle name="Hiperlink" xfId="30996" builtinId="8" hidden="1"/>
    <cellStyle name="Hiperlink" xfId="30998" builtinId="8" hidden="1"/>
    <cellStyle name="Hiperlink" xfId="31000" builtinId="8" hidden="1"/>
    <cellStyle name="Hiperlink" xfId="31002" builtinId="8" hidden="1"/>
    <cellStyle name="Hiperlink" xfId="31004" builtinId="8" hidden="1"/>
    <cellStyle name="Hiperlink" xfId="31006" builtinId="8" hidden="1"/>
    <cellStyle name="Hiperlink" xfId="31008" builtinId="8" hidden="1"/>
    <cellStyle name="Hiperlink" xfId="31010" builtinId="8" hidden="1"/>
    <cellStyle name="Hiperlink" xfId="31012" builtinId="8" hidden="1"/>
    <cellStyle name="Hiperlink" xfId="31014" builtinId="8" hidden="1"/>
    <cellStyle name="Hiperlink" xfId="31016" builtinId="8" hidden="1"/>
    <cellStyle name="Hiperlink" xfId="31018" builtinId="8" hidden="1"/>
    <cellStyle name="Hiperlink" xfId="31020" builtinId="8" hidden="1"/>
    <cellStyle name="Hiperlink" xfId="31022" builtinId="8" hidden="1"/>
    <cellStyle name="Hiperlink" xfId="31024" builtinId="8" hidden="1"/>
    <cellStyle name="Hiperlink" xfId="31026" builtinId="8" hidden="1"/>
    <cellStyle name="Hiperlink" xfId="31028" builtinId="8" hidden="1"/>
    <cellStyle name="Hiperlink" xfId="31030" builtinId="8" hidden="1"/>
    <cellStyle name="Hiperlink" xfId="31032" builtinId="8" hidden="1"/>
    <cellStyle name="Hiperlink" xfId="31034" builtinId="8" hidden="1"/>
    <cellStyle name="Hiperlink" xfId="31036" builtinId="8" hidden="1"/>
    <cellStyle name="Hiperlink" xfId="31038" builtinId="8" hidden="1"/>
    <cellStyle name="Hiperlink" xfId="31040" builtinId="8" hidden="1"/>
    <cellStyle name="Hiperlink" xfId="31042" builtinId="8" hidden="1"/>
    <cellStyle name="Hiperlink" xfId="31044" builtinId="8" hidden="1"/>
    <cellStyle name="Hiperlink" xfId="31046" builtinId="8" hidden="1"/>
    <cellStyle name="Hiperlink" xfId="31048" builtinId="8" hidden="1"/>
    <cellStyle name="Hiperlink" xfId="31050" builtinId="8" hidden="1"/>
    <cellStyle name="Hiperlink" xfId="31052" builtinId="8" hidden="1"/>
    <cellStyle name="Hiperlink" xfId="31054" builtinId="8" hidden="1"/>
    <cellStyle name="Hiperlink" xfId="31056" builtinId="8" hidden="1"/>
    <cellStyle name="Hiperlink" xfId="31058" builtinId="8" hidden="1"/>
    <cellStyle name="Hiperlink" xfId="31060" builtinId="8" hidden="1"/>
    <cellStyle name="Hiperlink" xfId="31062" builtinId="8" hidden="1"/>
    <cellStyle name="Hiperlink" xfId="31064" builtinId="8" hidden="1"/>
    <cellStyle name="Hiperlink" xfId="31066" builtinId="8" hidden="1"/>
    <cellStyle name="Hiperlink" xfId="31068" builtinId="8" hidden="1"/>
    <cellStyle name="Hiperlink" xfId="31070" builtinId="8" hidden="1"/>
    <cellStyle name="Hiperlink" xfId="31072" builtinId="8" hidden="1"/>
    <cellStyle name="Hiperlink" xfId="31074" builtinId="8" hidden="1"/>
    <cellStyle name="Hiperlink" xfId="31076" builtinId="8" hidden="1"/>
    <cellStyle name="Hiperlink" xfId="31078" builtinId="8" hidden="1"/>
    <cellStyle name="Hiperlink" xfId="31080" builtinId="8" hidden="1"/>
    <cellStyle name="Hiperlink" xfId="31082" builtinId="8" hidden="1"/>
    <cellStyle name="Hiperlink" xfId="31084" builtinId="8" hidden="1"/>
    <cellStyle name="Hiperlink" xfId="30892" builtinId="8" hidden="1"/>
    <cellStyle name="Hiperlink" xfId="31086" builtinId="8" hidden="1"/>
    <cellStyle name="Hiperlink" xfId="31088" builtinId="8" hidden="1"/>
    <cellStyle name="Hiperlink" xfId="31090" builtinId="8" hidden="1"/>
    <cellStyle name="Hiperlink" xfId="31092" builtinId="8" hidden="1"/>
    <cellStyle name="Hiperlink" xfId="31094" builtinId="8" hidden="1"/>
    <cellStyle name="Hiperlink" xfId="31096" builtinId="8" hidden="1"/>
    <cellStyle name="Hiperlink" xfId="31098" builtinId="8" hidden="1"/>
    <cellStyle name="Hiperlink" xfId="31100" builtinId="8" hidden="1"/>
    <cellStyle name="Hiperlink" xfId="31102" builtinId="8" hidden="1"/>
    <cellStyle name="Hiperlink" xfId="31104" builtinId="8" hidden="1"/>
    <cellStyle name="Hiperlink" xfId="31106" builtinId="8" hidden="1"/>
    <cellStyle name="Hiperlink" xfId="31108" builtinId="8" hidden="1"/>
    <cellStyle name="Hiperlink" xfId="31110" builtinId="8" hidden="1"/>
    <cellStyle name="Hiperlink" xfId="31112" builtinId="8" hidden="1"/>
    <cellStyle name="Hiperlink" xfId="31114" builtinId="8" hidden="1"/>
    <cellStyle name="Hiperlink" xfId="31116" builtinId="8" hidden="1"/>
    <cellStyle name="Hiperlink" xfId="31118" builtinId="8" hidden="1"/>
    <cellStyle name="Hiperlink" xfId="31120" builtinId="8" hidden="1"/>
    <cellStyle name="Hiperlink" xfId="31122" builtinId="8" hidden="1"/>
    <cellStyle name="Hiperlink" xfId="31124" builtinId="8" hidden="1"/>
    <cellStyle name="Hiperlink" xfId="31126" builtinId="8" hidden="1"/>
    <cellStyle name="Hiperlink" xfId="31128" builtinId="8" hidden="1"/>
    <cellStyle name="Hiperlink" xfId="31130" builtinId="8" hidden="1"/>
    <cellStyle name="Hiperlink" xfId="31132" builtinId="8" hidden="1"/>
    <cellStyle name="Hiperlink" xfId="31134" builtinId="8" hidden="1"/>
    <cellStyle name="Hiperlink" xfId="31136" builtinId="8" hidden="1"/>
    <cellStyle name="Hiperlink" xfId="31138" builtinId="8" hidden="1"/>
    <cellStyle name="Hiperlink" xfId="31140" builtinId="8" hidden="1"/>
    <cellStyle name="Hiperlink" xfId="31142" builtinId="8" hidden="1"/>
    <cellStyle name="Hiperlink" xfId="31144" builtinId="8" hidden="1"/>
    <cellStyle name="Hiperlink" xfId="31146" builtinId="8" hidden="1"/>
    <cellStyle name="Hiperlink" xfId="31148" builtinId="8" hidden="1"/>
    <cellStyle name="Hiperlink" xfId="31150" builtinId="8" hidden="1"/>
    <cellStyle name="Hiperlink" xfId="31152" builtinId="8" hidden="1"/>
    <cellStyle name="Hiperlink" xfId="31154" builtinId="8" hidden="1"/>
    <cellStyle name="Hiperlink" xfId="31156" builtinId="8" hidden="1"/>
    <cellStyle name="Hiperlink" xfId="31158" builtinId="8" hidden="1"/>
    <cellStyle name="Hiperlink" xfId="31160" builtinId="8" hidden="1"/>
    <cellStyle name="Hiperlink" xfId="31162" builtinId="8" hidden="1"/>
    <cellStyle name="Hiperlink" xfId="31164" builtinId="8" hidden="1"/>
    <cellStyle name="Hiperlink" xfId="31166" builtinId="8" hidden="1"/>
    <cellStyle name="Hiperlink" xfId="31168" builtinId="8" hidden="1"/>
    <cellStyle name="Hiperlink" xfId="31170" builtinId="8" hidden="1"/>
    <cellStyle name="Hiperlink" xfId="31172" builtinId="8" hidden="1"/>
    <cellStyle name="Hiperlink" xfId="31174" builtinId="8" hidden="1"/>
    <cellStyle name="Hiperlink" xfId="31176" builtinId="8" hidden="1"/>
    <cellStyle name="Hiperlink" xfId="31178" builtinId="8" hidden="1"/>
    <cellStyle name="Hiperlink" xfId="31180" builtinId="8" hidden="1"/>
    <cellStyle name="Hiperlink" xfId="30989" builtinId="8" hidden="1"/>
    <cellStyle name="Hiperlink" xfId="31182" builtinId="8" hidden="1"/>
    <cellStyle name="Hiperlink" xfId="31184" builtinId="8" hidden="1"/>
    <cellStyle name="Hiperlink" xfId="31186" builtinId="8" hidden="1"/>
    <cellStyle name="Hiperlink" xfId="31188" builtinId="8" hidden="1"/>
    <cellStyle name="Hiperlink" xfId="31190" builtinId="8" hidden="1"/>
    <cellStyle name="Hiperlink" xfId="31192" builtinId="8" hidden="1"/>
    <cellStyle name="Hiperlink" xfId="31194" builtinId="8" hidden="1"/>
    <cellStyle name="Hiperlink" xfId="31196" builtinId="8" hidden="1"/>
    <cellStyle name="Hiperlink" xfId="31198" builtinId="8" hidden="1"/>
    <cellStyle name="Hiperlink" xfId="31200" builtinId="8" hidden="1"/>
    <cellStyle name="Hiperlink" xfId="31202" builtinId="8" hidden="1"/>
    <cellStyle name="Hiperlink" xfId="31204" builtinId="8" hidden="1"/>
    <cellStyle name="Hiperlink" xfId="31206" builtinId="8" hidden="1"/>
    <cellStyle name="Hiperlink" xfId="31208" builtinId="8" hidden="1"/>
    <cellStyle name="Hiperlink" xfId="31210" builtinId="8" hidden="1"/>
    <cellStyle name="Hiperlink" xfId="31212" builtinId="8" hidden="1"/>
    <cellStyle name="Hiperlink" xfId="31214" builtinId="8" hidden="1"/>
    <cellStyle name="Hiperlink" xfId="31216" builtinId="8" hidden="1"/>
    <cellStyle name="Hiperlink" xfId="31218" builtinId="8" hidden="1"/>
    <cellStyle name="Hiperlink" xfId="31220" builtinId="8" hidden="1"/>
    <cellStyle name="Hiperlink" xfId="31222" builtinId="8" hidden="1"/>
    <cellStyle name="Hiperlink" xfId="31224" builtinId="8" hidden="1"/>
    <cellStyle name="Hiperlink" xfId="31226" builtinId="8" hidden="1"/>
    <cellStyle name="Hiperlink" xfId="31228" builtinId="8" hidden="1"/>
    <cellStyle name="Hiperlink" xfId="31230" builtinId="8" hidden="1"/>
    <cellStyle name="Hiperlink" xfId="31232" builtinId="8" hidden="1"/>
    <cellStyle name="Hiperlink" xfId="31234" builtinId="8" hidden="1"/>
    <cellStyle name="Hiperlink" xfId="31236" builtinId="8" hidden="1"/>
    <cellStyle name="Hiperlink" xfId="31238" builtinId="8" hidden="1"/>
    <cellStyle name="Hiperlink" xfId="31240" builtinId="8" hidden="1"/>
    <cellStyle name="Hiperlink" xfId="31242" builtinId="8" hidden="1"/>
    <cellStyle name="Hiperlink" xfId="31244" builtinId="8" hidden="1"/>
    <cellStyle name="Hiperlink" xfId="31246" builtinId="8" hidden="1"/>
    <cellStyle name="Hiperlink" xfId="31248" builtinId="8" hidden="1"/>
    <cellStyle name="Hiperlink" xfId="31250" builtinId="8" hidden="1"/>
    <cellStyle name="Hiperlink" xfId="31252" builtinId="8" hidden="1"/>
    <cellStyle name="Hiperlink" xfId="31254" builtinId="8" hidden="1"/>
    <cellStyle name="Hiperlink" xfId="31256" builtinId="8" hidden="1"/>
    <cellStyle name="Hiperlink" xfId="31258" builtinId="8" hidden="1"/>
    <cellStyle name="Hiperlink" xfId="31260" builtinId="8" hidden="1"/>
    <cellStyle name="Hiperlink" xfId="31262" builtinId="8" hidden="1"/>
    <cellStyle name="Hiperlink" xfId="31264" builtinId="8" hidden="1"/>
    <cellStyle name="Hiperlink" xfId="31266" builtinId="8" hidden="1"/>
    <cellStyle name="Hiperlink" xfId="31268" builtinId="8" hidden="1"/>
    <cellStyle name="Hiperlink" xfId="31270" builtinId="8" hidden="1"/>
    <cellStyle name="Hiperlink" xfId="31272" builtinId="8" hidden="1"/>
    <cellStyle name="Hiperlink" xfId="31274" builtinId="8" hidden="1"/>
    <cellStyle name="Hiperlink" xfId="31276" builtinId="8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117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122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1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2" builtinId="9" hidden="1"/>
    <cellStyle name="Hiperlink Visitado" xfId="514" builtinId="9" hidden="1"/>
    <cellStyle name="Hiperlink Visitado" xfId="14" builtinId="9" hidden="1"/>
    <cellStyle name="Hiperlink Visitado" xfId="518" builtinId="9" hidden="1"/>
    <cellStyle name="Hiperlink Visitado" xfId="520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28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6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4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2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0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68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6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4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2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0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08" builtinId="9" hidden="1"/>
    <cellStyle name="Hiperlink Visitado" xfId="610" builtinId="9" hidden="1"/>
    <cellStyle name="Hiperlink Visitado" xfId="612" builtinId="9" hidden="1"/>
    <cellStyle name="Hiperlink Visitado" xfId="120" builtinId="9" hidden="1"/>
    <cellStyle name="Hiperlink Visitado" xfId="616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4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32" builtinId="9" hidden="1"/>
    <cellStyle name="Hiperlink Visitado" xfId="634" builtinId="9" hidden="1"/>
    <cellStyle name="Hiperlink Visitado" xfId="636" builtinId="9" hidden="1"/>
    <cellStyle name="Hiperlink Visitado" xfId="638" builtinId="9" hidden="1"/>
    <cellStyle name="Hiperlink Visitado" xfId="640" builtinId="9" hidden="1"/>
    <cellStyle name="Hiperlink Visitado" xfId="642" builtinId="9" hidden="1"/>
    <cellStyle name="Hiperlink Visitado" xfId="644" builtinId="9" hidden="1"/>
    <cellStyle name="Hiperlink Visitado" xfId="646" builtinId="9" hidden="1"/>
    <cellStyle name="Hiperlink Visitado" xfId="648" builtinId="9" hidden="1"/>
    <cellStyle name="Hiperlink Visitado" xfId="650" builtinId="9" hidden="1"/>
    <cellStyle name="Hiperlink Visitado" xfId="652" builtinId="9" hidden="1"/>
    <cellStyle name="Hiperlink Visitado" xfId="654" builtinId="9" hidden="1"/>
    <cellStyle name="Hiperlink Visitado" xfId="656" builtinId="9" hidden="1"/>
    <cellStyle name="Hiperlink Visitado" xfId="658" builtinId="9" hidden="1"/>
    <cellStyle name="Hiperlink Visitado" xfId="660" builtinId="9" hidden="1"/>
    <cellStyle name="Hiperlink Visitado" xfId="662" builtinId="9" hidden="1"/>
    <cellStyle name="Hiperlink Visitado" xfId="664" builtinId="9" hidden="1"/>
    <cellStyle name="Hiperlink Visitado" xfId="666" builtinId="9" hidden="1"/>
    <cellStyle name="Hiperlink Visitado" xfId="668" builtinId="9" hidden="1"/>
    <cellStyle name="Hiperlink Visitado" xfId="670" builtinId="9" hidden="1"/>
    <cellStyle name="Hiperlink Visitado" xfId="672" builtinId="9" hidden="1"/>
    <cellStyle name="Hiperlink Visitado" xfId="674" builtinId="9" hidden="1"/>
    <cellStyle name="Hiperlink Visitado" xfId="676" builtinId="9" hidden="1"/>
    <cellStyle name="Hiperlink Visitado" xfId="678" builtinId="9" hidden="1"/>
    <cellStyle name="Hiperlink Visitado" xfId="680" builtinId="9" hidden="1"/>
    <cellStyle name="Hiperlink Visitado" xfId="682" builtinId="9" hidden="1"/>
    <cellStyle name="Hiperlink Visitado" xfId="684" builtinId="9" hidden="1"/>
    <cellStyle name="Hiperlink Visitado" xfId="686" builtinId="9" hidden="1"/>
    <cellStyle name="Hiperlink Visitado" xfId="688" builtinId="9" hidden="1"/>
    <cellStyle name="Hiperlink Visitado" xfId="690" builtinId="9" hidden="1"/>
    <cellStyle name="Hiperlink Visitado" xfId="692" builtinId="9" hidden="1"/>
    <cellStyle name="Hiperlink Visitado" xfId="694" builtinId="9" hidden="1"/>
    <cellStyle name="Hiperlink Visitado" xfId="696" builtinId="9" hidden="1"/>
    <cellStyle name="Hiperlink Visitado" xfId="698" builtinId="9" hidden="1"/>
    <cellStyle name="Hiperlink Visitado" xfId="700" builtinId="9" hidden="1"/>
    <cellStyle name="Hiperlink Visitado" xfId="702" builtinId="9" hidden="1"/>
    <cellStyle name="Hiperlink Visitado" xfId="704" builtinId="9" hidden="1"/>
    <cellStyle name="Hiperlink Visitado" xfId="706" builtinId="9" hidden="1"/>
    <cellStyle name="Hiperlink Visitado" xfId="708" builtinId="9" hidden="1"/>
    <cellStyle name="Hiperlink Visitado" xfId="710" builtinId="9" hidden="1"/>
    <cellStyle name="Hiperlink Visitado" xfId="15" builtinId="9" hidden="1"/>
    <cellStyle name="Hiperlink Visitado" xfId="714" builtinId="9" hidden="1"/>
    <cellStyle name="Hiperlink Visitado" xfId="716" builtinId="9" hidden="1"/>
    <cellStyle name="Hiperlink Visitado" xfId="718" builtinId="9" hidden="1"/>
    <cellStyle name="Hiperlink Visitado" xfId="720" builtinId="9" hidden="1"/>
    <cellStyle name="Hiperlink Visitado" xfId="722" builtinId="9" hidden="1"/>
    <cellStyle name="Hiperlink Visitado" xfId="724" builtinId="9" hidden="1"/>
    <cellStyle name="Hiperlink Visitado" xfId="726" builtinId="9" hidden="1"/>
    <cellStyle name="Hiperlink Visitado" xfId="728" builtinId="9" hidden="1"/>
    <cellStyle name="Hiperlink Visitado" xfId="730" builtinId="9" hidden="1"/>
    <cellStyle name="Hiperlink Visitado" xfId="732" builtinId="9" hidden="1"/>
    <cellStyle name="Hiperlink Visitado" xfId="734" builtinId="9" hidden="1"/>
    <cellStyle name="Hiperlink Visitado" xfId="736" builtinId="9" hidden="1"/>
    <cellStyle name="Hiperlink Visitado" xfId="738" builtinId="9" hidden="1"/>
    <cellStyle name="Hiperlink Visitado" xfId="740" builtinId="9" hidden="1"/>
    <cellStyle name="Hiperlink Visitado" xfId="742" builtinId="9" hidden="1"/>
    <cellStyle name="Hiperlink Visitado" xfId="744" builtinId="9" hidden="1"/>
    <cellStyle name="Hiperlink Visitado" xfId="746" builtinId="9" hidden="1"/>
    <cellStyle name="Hiperlink Visitado" xfId="748" builtinId="9" hidden="1"/>
    <cellStyle name="Hiperlink Visitado" xfId="750" builtinId="9" hidden="1"/>
    <cellStyle name="Hiperlink Visitado" xfId="752" builtinId="9" hidden="1"/>
    <cellStyle name="Hiperlink Visitado" xfId="754" builtinId="9" hidden="1"/>
    <cellStyle name="Hiperlink Visitado" xfId="756" builtinId="9" hidden="1"/>
    <cellStyle name="Hiperlink Visitado" xfId="758" builtinId="9" hidden="1"/>
    <cellStyle name="Hiperlink Visitado" xfId="760" builtinId="9" hidden="1"/>
    <cellStyle name="Hiperlink Visitado" xfId="762" builtinId="9" hidden="1"/>
    <cellStyle name="Hiperlink Visitado" xfId="764" builtinId="9" hidden="1"/>
    <cellStyle name="Hiperlink Visitado" xfId="766" builtinId="9" hidden="1"/>
    <cellStyle name="Hiperlink Visitado" xfId="768" builtinId="9" hidden="1"/>
    <cellStyle name="Hiperlink Visitado" xfId="770" builtinId="9" hidden="1"/>
    <cellStyle name="Hiperlink Visitado" xfId="772" builtinId="9" hidden="1"/>
    <cellStyle name="Hiperlink Visitado" xfId="774" builtinId="9" hidden="1"/>
    <cellStyle name="Hiperlink Visitado" xfId="776" builtinId="9" hidden="1"/>
    <cellStyle name="Hiperlink Visitado" xfId="778" builtinId="9" hidden="1"/>
    <cellStyle name="Hiperlink Visitado" xfId="780" builtinId="9" hidden="1"/>
    <cellStyle name="Hiperlink Visitado" xfId="782" builtinId="9" hidden="1"/>
    <cellStyle name="Hiperlink Visitado" xfId="784" builtinId="9" hidden="1"/>
    <cellStyle name="Hiperlink Visitado" xfId="786" builtinId="9" hidden="1"/>
    <cellStyle name="Hiperlink Visitado" xfId="788" builtinId="9" hidden="1"/>
    <cellStyle name="Hiperlink Visitado" xfId="790" builtinId="9" hidden="1"/>
    <cellStyle name="Hiperlink Visitado" xfId="792" builtinId="9" hidden="1"/>
    <cellStyle name="Hiperlink Visitado" xfId="794" builtinId="9" hidden="1"/>
    <cellStyle name="Hiperlink Visitado" xfId="796" builtinId="9" hidden="1"/>
    <cellStyle name="Hiperlink Visitado" xfId="798" builtinId="9" hidden="1"/>
    <cellStyle name="Hiperlink Visitado" xfId="800" builtinId="9" hidden="1"/>
    <cellStyle name="Hiperlink Visitado" xfId="802" builtinId="9" hidden="1"/>
    <cellStyle name="Hiperlink Visitado" xfId="804" builtinId="9" hidden="1"/>
    <cellStyle name="Hiperlink Visitado" xfId="806" builtinId="9" hidden="1"/>
    <cellStyle name="Hiperlink Visitado" xfId="808" builtinId="9" hidden="1"/>
    <cellStyle name="Hiperlink Visitado" xfId="121" builtinId="9" hidden="1"/>
    <cellStyle name="Hiperlink Visitado" xfId="812" builtinId="9" hidden="1"/>
    <cellStyle name="Hiperlink Visitado" xfId="814" builtinId="9" hidden="1"/>
    <cellStyle name="Hiperlink Visitado" xfId="816" builtinId="9" hidden="1"/>
    <cellStyle name="Hiperlink Visitado" xfId="818" builtinId="9" hidden="1"/>
    <cellStyle name="Hiperlink Visitado" xfId="820" builtinId="9" hidden="1"/>
    <cellStyle name="Hiperlink Visitado" xfId="822" builtinId="9" hidden="1"/>
    <cellStyle name="Hiperlink Visitado" xfId="824" builtinId="9" hidden="1"/>
    <cellStyle name="Hiperlink Visitado" xfId="826" builtinId="9" hidden="1"/>
    <cellStyle name="Hiperlink Visitado" xfId="828" builtinId="9" hidden="1"/>
    <cellStyle name="Hiperlink Visitado" xfId="830" builtinId="9" hidden="1"/>
    <cellStyle name="Hiperlink Visitado" xfId="832" builtinId="9" hidden="1"/>
    <cellStyle name="Hiperlink Visitado" xfId="834" builtinId="9" hidden="1"/>
    <cellStyle name="Hiperlink Visitado" xfId="836" builtinId="9" hidden="1"/>
    <cellStyle name="Hiperlink Visitado" xfId="838" builtinId="9" hidden="1"/>
    <cellStyle name="Hiperlink Visitado" xfId="840" builtinId="9" hidden="1"/>
    <cellStyle name="Hiperlink Visitado" xfId="842" builtinId="9" hidden="1"/>
    <cellStyle name="Hiperlink Visitado" xfId="844" builtinId="9" hidden="1"/>
    <cellStyle name="Hiperlink Visitado" xfId="846" builtinId="9" hidden="1"/>
    <cellStyle name="Hiperlink Visitado" xfId="848" builtinId="9" hidden="1"/>
    <cellStyle name="Hiperlink Visitado" xfId="850" builtinId="9" hidden="1"/>
    <cellStyle name="Hiperlink Visitado" xfId="852" builtinId="9" hidden="1"/>
    <cellStyle name="Hiperlink Visitado" xfId="854" builtinId="9" hidden="1"/>
    <cellStyle name="Hiperlink Visitado" xfId="856" builtinId="9" hidden="1"/>
    <cellStyle name="Hiperlink Visitado" xfId="858" builtinId="9" hidden="1"/>
    <cellStyle name="Hiperlink Visitado" xfId="860" builtinId="9" hidden="1"/>
    <cellStyle name="Hiperlink Visitado" xfId="862" builtinId="9" hidden="1"/>
    <cellStyle name="Hiperlink Visitado" xfId="864" builtinId="9" hidden="1"/>
    <cellStyle name="Hiperlink Visitado" xfId="866" builtinId="9" hidden="1"/>
    <cellStyle name="Hiperlink Visitado" xfId="868" builtinId="9" hidden="1"/>
    <cellStyle name="Hiperlink Visitado" xfId="870" builtinId="9" hidden="1"/>
    <cellStyle name="Hiperlink Visitado" xfId="872" builtinId="9" hidden="1"/>
    <cellStyle name="Hiperlink Visitado" xfId="874" builtinId="9" hidden="1"/>
    <cellStyle name="Hiperlink Visitado" xfId="876" builtinId="9" hidden="1"/>
    <cellStyle name="Hiperlink Visitado" xfId="878" builtinId="9" hidden="1"/>
    <cellStyle name="Hiperlink Visitado" xfId="880" builtinId="9" hidden="1"/>
    <cellStyle name="Hiperlink Visitado" xfId="882" builtinId="9" hidden="1"/>
    <cellStyle name="Hiperlink Visitado" xfId="884" builtinId="9" hidden="1"/>
    <cellStyle name="Hiperlink Visitado" xfId="886" builtinId="9" hidden="1"/>
    <cellStyle name="Hiperlink Visitado" xfId="888" builtinId="9" hidden="1"/>
    <cellStyle name="Hiperlink Visitado" xfId="890" builtinId="9" hidden="1"/>
    <cellStyle name="Hiperlink Visitado" xfId="892" builtinId="9" hidden="1"/>
    <cellStyle name="Hiperlink Visitado" xfId="894" builtinId="9" hidden="1"/>
    <cellStyle name="Hiperlink Visitado" xfId="896" builtinId="9" hidden="1"/>
    <cellStyle name="Hiperlink Visitado" xfId="898" builtinId="9" hidden="1"/>
    <cellStyle name="Hiperlink Visitado" xfId="900" builtinId="9" hidden="1"/>
    <cellStyle name="Hiperlink Visitado" xfId="902" builtinId="9" hidden="1"/>
    <cellStyle name="Hiperlink Visitado" xfId="904" builtinId="9" hidden="1"/>
    <cellStyle name="Hiperlink Visitado" xfId="906" builtinId="9" hidden="1"/>
    <cellStyle name="Hiperlink Visitado" xfId="221" builtinId="9" hidden="1"/>
    <cellStyle name="Hiperlink Visitado" xfId="910" builtinId="9" hidden="1"/>
    <cellStyle name="Hiperlink Visitado" xfId="912" builtinId="9" hidden="1"/>
    <cellStyle name="Hiperlink Visitado" xfId="914" builtinId="9" hidden="1"/>
    <cellStyle name="Hiperlink Visitado" xfId="916" builtinId="9" hidden="1"/>
    <cellStyle name="Hiperlink Visitado" xfId="918" builtinId="9" hidden="1"/>
    <cellStyle name="Hiperlink Visitado" xfId="920" builtinId="9" hidden="1"/>
    <cellStyle name="Hiperlink Visitado" xfId="922" builtinId="9" hidden="1"/>
    <cellStyle name="Hiperlink Visitado" xfId="924" builtinId="9" hidden="1"/>
    <cellStyle name="Hiperlink Visitado" xfId="926" builtinId="9" hidden="1"/>
    <cellStyle name="Hiperlink Visitado" xfId="928" builtinId="9" hidden="1"/>
    <cellStyle name="Hiperlink Visitado" xfId="930" builtinId="9" hidden="1"/>
    <cellStyle name="Hiperlink Visitado" xfId="932" builtinId="9" hidden="1"/>
    <cellStyle name="Hiperlink Visitado" xfId="934" builtinId="9" hidden="1"/>
    <cellStyle name="Hiperlink Visitado" xfId="936" builtinId="9" hidden="1"/>
    <cellStyle name="Hiperlink Visitado" xfId="938" builtinId="9" hidden="1"/>
    <cellStyle name="Hiperlink Visitado" xfId="940" builtinId="9" hidden="1"/>
    <cellStyle name="Hiperlink Visitado" xfId="942" builtinId="9" hidden="1"/>
    <cellStyle name="Hiperlink Visitado" xfId="944" builtinId="9" hidden="1"/>
    <cellStyle name="Hiperlink Visitado" xfId="946" builtinId="9" hidden="1"/>
    <cellStyle name="Hiperlink Visitado" xfId="948" builtinId="9" hidden="1"/>
    <cellStyle name="Hiperlink Visitado" xfId="950" builtinId="9" hidden="1"/>
    <cellStyle name="Hiperlink Visitado" xfId="952" builtinId="9" hidden="1"/>
    <cellStyle name="Hiperlink Visitado" xfId="954" builtinId="9" hidden="1"/>
    <cellStyle name="Hiperlink Visitado" xfId="956" builtinId="9" hidden="1"/>
    <cellStyle name="Hiperlink Visitado" xfId="958" builtinId="9" hidden="1"/>
    <cellStyle name="Hiperlink Visitado" xfId="960" builtinId="9" hidden="1"/>
    <cellStyle name="Hiperlink Visitado" xfId="962" builtinId="9" hidden="1"/>
    <cellStyle name="Hiperlink Visitado" xfId="964" builtinId="9" hidden="1"/>
    <cellStyle name="Hiperlink Visitado" xfId="966" builtinId="9" hidden="1"/>
    <cellStyle name="Hiperlink Visitado" xfId="968" builtinId="9" hidden="1"/>
    <cellStyle name="Hiperlink Visitado" xfId="970" builtinId="9" hidden="1"/>
    <cellStyle name="Hiperlink Visitado" xfId="972" builtinId="9" hidden="1"/>
    <cellStyle name="Hiperlink Visitado" xfId="974" builtinId="9" hidden="1"/>
    <cellStyle name="Hiperlink Visitado" xfId="976" builtinId="9" hidden="1"/>
    <cellStyle name="Hiperlink Visitado" xfId="978" builtinId="9" hidden="1"/>
    <cellStyle name="Hiperlink Visitado" xfId="980" builtinId="9" hidden="1"/>
    <cellStyle name="Hiperlink Visitado" xfId="982" builtinId="9" hidden="1"/>
    <cellStyle name="Hiperlink Visitado" xfId="984" builtinId="9" hidden="1"/>
    <cellStyle name="Hiperlink Visitado" xfId="986" builtinId="9" hidden="1"/>
    <cellStyle name="Hiperlink Visitado" xfId="988" builtinId="9" hidden="1"/>
    <cellStyle name="Hiperlink Visitado" xfId="990" builtinId="9" hidden="1"/>
    <cellStyle name="Hiperlink Visitado" xfId="992" builtinId="9" hidden="1"/>
    <cellStyle name="Hiperlink Visitado" xfId="994" builtinId="9" hidden="1"/>
    <cellStyle name="Hiperlink Visitado" xfId="996" builtinId="9" hidden="1"/>
    <cellStyle name="Hiperlink Visitado" xfId="998" builtinId="9" hidden="1"/>
    <cellStyle name="Hiperlink Visitado" xfId="1000" builtinId="9" hidden="1"/>
    <cellStyle name="Hiperlink Visitado" xfId="1002" builtinId="9" hidden="1"/>
    <cellStyle name="Hiperlink Visitado" xfId="1004" builtinId="9" hidden="1"/>
    <cellStyle name="Hiperlink Visitado" xfId="319" builtinId="9" hidden="1"/>
    <cellStyle name="Hiperlink Visitado" xfId="1008" builtinId="9" hidden="1"/>
    <cellStyle name="Hiperlink Visitado" xfId="1010" builtinId="9" hidden="1"/>
    <cellStyle name="Hiperlink Visitado" xfId="1012" builtinId="9" hidden="1"/>
    <cellStyle name="Hiperlink Visitado" xfId="1014" builtinId="9" hidden="1"/>
    <cellStyle name="Hiperlink Visitado" xfId="1016" builtinId="9" hidden="1"/>
    <cellStyle name="Hiperlink Visitado" xfId="1018" builtinId="9" hidden="1"/>
    <cellStyle name="Hiperlink Visitado" xfId="1020" builtinId="9" hidden="1"/>
    <cellStyle name="Hiperlink Visitado" xfId="1022" builtinId="9" hidden="1"/>
    <cellStyle name="Hiperlink Visitado" xfId="1024" builtinId="9" hidden="1"/>
    <cellStyle name="Hiperlink Visitado" xfId="1026" builtinId="9" hidden="1"/>
    <cellStyle name="Hiperlink Visitado" xfId="1028" builtinId="9" hidden="1"/>
    <cellStyle name="Hiperlink Visitado" xfId="1030" builtinId="9" hidden="1"/>
    <cellStyle name="Hiperlink Visitado" xfId="1032" builtinId="9" hidden="1"/>
    <cellStyle name="Hiperlink Visitado" xfId="1034" builtinId="9" hidden="1"/>
    <cellStyle name="Hiperlink Visitado" xfId="1036" builtinId="9" hidden="1"/>
    <cellStyle name="Hiperlink Visitado" xfId="1038" builtinId="9" hidden="1"/>
    <cellStyle name="Hiperlink Visitado" xfId="1040" builtinId="9" hidden="1"/>
    <cellStyle name="Hiperlink Visitado" xfId="1042" builtinId="9" hidden="1"/>
    <cellStyle name="Hiperlink Visitado" xfId="1044" builtinId="9" hidden="1"/>
    <cellStyle name="Hiperlink Visitado" xfId="1046" builtinId="9" hidden="1"/>
    <cellStyle name="Hiperlink Visitado" xfId="1048" builtinId="9" hidden="1"/>
    <cellStyle name="Hiperlink Visitado" xfId="1050" builtinId="9" hidden="1"/>
    <cellStyle name="Hiperlink Visitado" xfId="1052" builtinId="9" hidden="1"/>
    <cellStyle name="Hiperlink Visitado" xfId="1054" builtinId="9" hidden="1"/>
    <cellStyle name="Hiperlink Visitado" xfId="1056" builtinId="9" hidden="1"/>
    <cellStyle name="Hiperlink Visitado" xfId="1058" builtinId="9" hidden="1"/>
    <cellStyle name="Hiperlink Visitado" xfId="1060" builtinId="9" hidden="1"/>
    <cellStyle name="Hiperlink Visitado" xfId="1062" builtinId="9" hidden="1"/>
    <cellStyle name="Hiperlink Visitado" xfId="1064" builtinId="9" hidden="1"/>
    <cellStyle name="Hiperlink Visitado" xfId="1066" builtinId="9" hidden="1"/>
    <cellStyle name="Hiperlink Visitado" xfId="1068" builtinId="9" hidden="1"/>
    <cellStyle name="Hiperlink Visitado" xfId="1070" builtinId="9" hidden="1"/>
    <cellStyle name="Hiperlink Visitado" xfId="1072" builtinId="9" hidden="1"/>
    <cellStyle name="Hiperlink Visitado" xfId="1074" builtinId="9" hidden="1"/>
    <cellStyle name="Hiperlink Visitado" xfId="1076" builtinId="9" hidden="1"/>
    <cellStyle name="Hiperlink Visitado" xfId="1078" builtinId="9" hidden="1"/>
    <cellStyle name="Hiperlink Visitado" xfId="1080" builtinId="9" hidden="1"/>
    <cellStyle name="Hiperlink Visitado" xfId="1082" builtinId="9" hidden="1"/>
    <cellStyle name="Hiperlink Visitado" xfId="1084" builtinId="9" hidden="1"/>
    <cellStyle name="Hiperlink Visitado" xfId="1086" builtinId="9" hidden="1"/>
    <cellStyle name="Hiperlink Visitado" xfId="1088" builtinId="9" hidden="1"/>
    <cellStyle name="Hiperlink Visitado" xfId="1090" builtinId="9" hidden="1"/>
    <cellStyle name="Hiperlink Visitado" xfId="1092" builtinId="9" hidden="1"/>
    <cellStyle name="Hiperlink Visitado" xfId="1094" builtinId="9" hidden="1"/>
    <cellStyle name="Hiperlink Visitado" xfId="1096" builtinId="9" hidden="1"/>
    <cellStyle name="Hiperlink Visitado" xfId="1098" builtinId="9" hidden="1"/>
    <cellStyle name="Hiperlink Visitado" xfId="1100" builtinId="9" hidden="1"/>
    <cellStyle name="Hiperlink Visitado" xfId="1102" builtinId="9" hidden="1"/>
    <cellStyle name="Hiperlink Visitado" xfId="417" builtinId="9" hidden="1"/>
    <cellStyle name="Hiperlink Visitado" xfId="1106" builtinId="9" hidden="1"/>
    <cellStyle name="Hiperlink Visitado" xfId="1108" builtinId="9" hidden="1"/>
    <cellStyle name="Hiperlink Visitado" xfId="1110" builtinId="9" hidden="1"/>
    <cellStyle name="Hiperlink Visitado" xfId="1112" builtinId="9" hidden="1"/>
    <cellStyle name="Hiperlink Visitado" xfId="1114" builtinId="9" hidden="1"/>
    <cellStyle name="Hiperlink Visitado" xfId="1116" builtinId="9" hidden="1"/>
    <cellStyle name="Hiperlink Visitado" xfId="1118" builtinId="9" hidden="1"/>
    <cellStyle name="Hiperlink Visitado" xfId="1120" builtinId="9" hidden="1"/>
    <cellStyle name="Hiperlink Visitado" xfId="1122" builtinId="9" hidden="1"/>
    <cellStyle name="Hiperlink Visitado" xfId="1124" builtinId="9" hidden="1"/>
    <cellStyle name="Hiperlink Visitado" xfId="1126" builtinId="9" hidden="1"/>
    <cellStyle name="Hiperlink Visitado" xfId="1128" builtinId="9" hidden="1"/>
    <cellStyle name="Hiperlink Visitado" xfId="1130" builtinId="9" hidden="1"/>
    <cellStyle name="Hiperlink Visitado" xfId="1132" builtinId="9" hidden="1"/>
    <cellStyle name="Hiperlink Visitado" xfId="1134" builtinId="9" hidden="1"/>
    <cellStyle name="Hiperlink Visitado" xfId="1136" builtinId="9" hidden="1"/>
    <cellStyle name="Hiperlink Visitado" xfId="1138" builtinId="9" hidden="1"/>
    <cellStyle name="Hiperlink Visitado" xfId="1140" builtinId="9" hidden="1"/>
    <cellStyle name="Hiperlink Visitado" xfId="1142" builtinId="9" hidden="1"/>
    <cellStyle name="Hiperlink Visitado" xfId="1144" builtinId="9" hidden="1"/>
    <cellStyle name="Hiperlink Visitado" xfId="1146" builtinId="9" hidden="1"/>
    <cellStyle name="Hiperlink Visitado" xfId="1148" builtinId="9" hidden="1"/>
    <cellStyle name="Hiperlink Visitado" xfId="1150" builtinId="9" hidden="1"/>
    <cellStyle name="Hiperlink Visitado" xfId="1152" builtinId="9" hidden="1"/>
    <cellStyle name="Hiperlink Visitado" xfId="1154" builtinId="9" hidden="1"/>
    <cellStyle name="Hiperlink Visitado" xfId="1156" builtinId="9" hidden="1"/>
    <cellStyle name="Hiperlink Visitado" xfId="1158" builtinId="9" hidden="1"/>
    <cellStyle name="Hiperlink Visitado" xfId="1160" builtinId="9" hidden="1"/>
    <cellStyle name="Hiperlink Visitado" xfId="1162" builtinId="9" hidden="1"/>
    <cellStyle name="Hiperlink Visitado" xfId="1164" builtinId="9" hidden="1"/>
    <cellStyle name="Hiperlink Visitado" xfId="1166" builtinId="9" hidden="1"/>
    <cellStyle name="Hiperlink Visitado" xfId="1168" builtinId="9" hidden="1"/>
    <cellStyle name="Hiperlink Visitado" xfId="1170" builtinId="9" hidden="1"/>
    <cellStyle name="Hiperlink Visitado" xfId="1172" builtinId="9" hidden="1"/>
    <cellStyle name="Hiperlink Visitado" xfId="1174" builtinId="9" hidden="1"/>
    <cellStyle name="Hiperlink Visitado" xfId="1176" builtinId="9" hidden="1"/>
    <cellStyle name="Hiperlink Visitado" xfId="1178" builtinId="9" hidden="1"/>
    <cellStyle name="Hiperlink Visitado" xfId="1180" builtinId="9" hidden="1"/>
    <cellStyle name="Hiperlink Visitado" xfId="1182" builtinId="9" hidden="1"/>
    <cellStyle name="Hiperlink Visitado" xfId="1184" builtinId="9" hidden="1"/>
    <cellStyle name="Hiperlink Visitado" xfId="1186" builtinId="9" hidden="1"/>
    <cellStyle name="Hiperlink Visitado" xfId="1188" builtinId="9" hidden="1"/>
    <cellStyle name="Hiperlink Visitado" xfId="1190" builtinId="9" hidden="1"/>
    <cellStyle name="Hiperlink Visitado" xfId="1192" builtinId="9" hidden="1"/>
    <cellStyle name="Hiperlink Visitado" xfId="1194" builtinId="9" hidden="1"/>
    <cellStyle name="Hiperlink Visitado" xfId="1196" builtinId="9" hidden="1"/>
    <cellStyle name="Hiperlink Visitado" xfId="1198" builtinId="9" hidden="1"/>
    <cellStyle name="Hiperlink Visitado" xfId="1200" builtinId="9" hidden="1"/>
    <cellStyle name="Hiperlink Visitado" xfId="515" builtinId="9" hidden="1"/>
    <cellStyle name="Hiperlink Visitado" xfId="1204" builtinId="9" hidden="1"/>
    <cellStyle name="Hiperlink Visitado" xfId="1206" builtinId="9" hidden="1"/>
    <cellStyle name="Hiperlink Visitado" xfId="1208" builtinId="9" hidden="1"/>
    <cellStyle name="Hiperlink Visitado" xfId="1210" builtinId="9" hidden="1"/>
    <cellStyle name="Hiperlink Visitado" xfId="1212" builtinId="9" hidden="1"/>
    <cellStyle name="Hiperlink Visitado" xfId="1214" builtinId="9" hidden="1"/>
    <cellStyle name="Hiperlink Visitado" xfId="1216" builtinId="9" hidden="1"/>
    <cellStyle name="Hiperlink Visitado" xfId="1218" builtinId="9" hidden="1"/>
    <cellStyle name="Hiperlink Visitado" xfId="1220" builtinId="9" hidden="1"/>
    <cellStyle name="Hiperlink Visitado" xfId="1222" builtinId="9" hidden="1"/>
    <cellStyle name="Hiperlink Visitado" xfId="1224" builtinId="9" hidden="1"/>
    <cellStyle name="Hiperlink Visitado" xfId="1226" builtinId="9" hidden="1"/>
    <cellStyle name="Hiperlink Visitado" xfId="1228" builtinId="9" hidden="1"/>
    <cellStyle name="Hiperlink Visitado" xfId="1230" builtinId="9" hidden="1"/>
    <cellStyle name="Hiperlink Visitado" xfId="1232" builtinId="9" hidden="1"/>
    <cellStyle name="Hiperlink Visitado" xfId="1234" builtinId="9" hidden="1"/>
    <cellStyle name="Hiperlink Visitado" xfId="1236" builtinId="9" hidden="1"/>
    <cellStyle name="Hiperlink Visitado" xfId="1238" builtinId="9" hidden="1"/>
    <cellStyle name="Hiperlink Visitado" xfId="1240" builtinId="9" hidden="1"/>
    <cellStyle name="Hiperlink Visitado" xfId="1242" builtinId="9" hidden="1"/>
    <cellStyle name="Hiperlink Visitado" xfId="1244" builtinId="9" hidden="1"/>
    <cellStyle name="Hiperlink Visitado" xfId="1246" builtinId="9" hidden="1"/>
    <cellStyle name="Hiperlink Visitado" xfId="1248" builtinId="9" hidden="1"/>
    <cellStyle name="Hiperlink Visitado" xfId="1250" builtinId="9" hidden="1"/>
    <cellStyle name="Hiperlink Visitado" xfId="1252" builtinId="9" hidden="1"/>
    <cellStyle name="Hiperlink Visitado" xfId="1254" builtinId="9" hidden="1"/>
    <cellStyle name="Hiperlink Visitado" xfId="1256" builtinId="9" hidden="1"/>
    <cellStyle name="Hiperlink Visitado" xfId="1258" builtinId="9" hidden="1"/>
    <cellStyle name="Hiperlink Visitado" xfId="1260" builtinId="9" hidden="1"/>
    <cellStyle name="Hiperlink Visitado" xfId="1262" builtinId="9" hidden="1"/>
    <cellStyle name="Hiperlink Visitado" xfId="1264" builtinId="9" hidden="1"/>
    <cellStyle name="Hiperlink Visitado" xfId="1266" builtinId="9" hidden="1"/>
    <cellStyle name="Hiperlink Visitado" xfId="1268" builtinId="9" hidden="1"/>
    <cellStyle name="Hiperlink Visitado" xfId="1270" builtinId="9" hidden="1"/>
    <cellStyle name="Hiperlink Visitado" xfId="1272" builtinId="9" hidden="1"/>
    <cellStyle name="Hiperlink Visitado" xfId="1274" builtinId="9" hidden="1"/>
    <cellStyle name="Hiperlink Visitado" xfId="1276" builtinId="9" hidden="1"/>
    <cellStyle name="Hiperlink Visitado" xfId="1278" builtinId="9" hidden="1"/>
    <cellStyle name="Hiperlink Visitado" xfId="1280" builtinId="9" hidden="1"/>
    <cellStyle name="Hiperlink Visitado" xfId="1282" builtinId="9" hidden="1"/>
    <cellStyle name="Hiperlink Visitado" xfId="1284" builtinId="9" hidden="1"/>
    <cellStyle name="Hiperlink Visitado" xfId="1286" builtinId="9" hidden="1"/>
    <cellStyle name="Hiperlink Visitado" xfId="1288" builtinId="9" hidden="1"/>
    <cellStyle name="Hiperlink Visitado" xfId="1290" builtinId="9" hidden="1"/>
    <cellStyle name="Hiperlink Visitado" xfId="1292" builtinId="9" hidden="1"/>
    <cellStyle name="Hiperlink Visitado" xfId="1294" builtinId="9" hidden="1"/>
    <cellStyle name="Hiperlink Visitado" xfId="1296" builtinId="9" hidden="1"/>
    <cellStyle name="Hiperlink Visitado" xfId="1298" builtinId="9" hidden="1"/>
    <cellStyle name="Hiperlink Visitado" xfId="613" builtinId="9" hidden="1"/>
    <cellStyle name="Hiperlink Visitado" xfId="1302" builtinId="9" hidden="1"/>
    <cellStyle name="Hiperlink Visitado" xfId="1304" builtinId="9" hidden="1"/>
    <cellStyle name="Hiperlink Visitado" xfId="1306" builtinId="9" hidden="1"/>
    <cellStyle name="Hiperlink Visitado" xfId="1308" builtinId="9" hidden="1"/>
    <cellStyle name="Hiperlink Visitado" xfId="1310" builtinId="9" hidden="1"/>
    <cellStyle name="Hiperlink Visitado" xfId="1312" builtinId="9" hidden="1"/>
    <cellStyle name="Hiperlink Visitado" xfId="1314" builtinId="9" hidden="1"/>
    <cellStyle name="Hiperlink Visitado" xfId="1316" builtinId="9" hidden="1"/>
    <cellStyle name="Hiperlink Visitado" xfId="1318" builtinId="9" hidden="1"/>
    <cellStyle name="Hiperlink Visitado" xfId="1320" builtinId="9" hidden="1"/>
    <cellStyle name="Hiperlink Visitado" xfId="1322" builtinId="9" hidden="1"/>
    <cellStyle name="Hiperlink Visitado" xfId="1324" builtinId="9" hidden="1"/>
    <cellStyle name="Hiperlink Visitado" xfId="1326" builtinId="9" hidden="1"/>
    <cellStyle name="Hiperlink Visitado" xfId="1328" builtinId="9" hidden="1"/>
    <cellStyle name="Hiperlink Visitado" xfId="1330" builtinId="9" hidden="1"/>
    <cellStyle name="Hiperlink Visitado" xfId="1332" builtinId="9" hidden="1"/>
    <cellStyle name="Hiperlink Visitado" xfId="1334" builtinId="9" hidden="1"/>
    <cellStyle name="Hiperlink Visitado" xfId="1336" builtinId="9" hidden="1"/>
    <cellStyle name="Hiperlink Visitado" xfId="1338" builtinId="9" hidden="1"/>
    <cellStyle name="Hiperlink Visitado" xfId="1340" builtinId="9" hidden="1"/>
    <cellStyle name="Hiperlink Visitado" xfId="1342" builtinId="9" hidden="1"/>
    <cellStyle name="Hiperlink Visitado" xfId="1344" builtinId="9" hidden="1"/>
    <cellStyle name="Hiperlink Visitado" xfId="1346" builtinId="9" hidden="1"/>
    <cellStyle name="Hiperlink Visitado" xfId="1348" builtinId="9" hidden="1"/>
    <cellStyle name="Hiperlink Visitado" xfId="1350" builtinId="9" hidden="1"/>
    <cellStyle name="Hiperlink Visitado" xfId="1352" builtinId="9" hidden="1"/>
    <cellStyle name="Hiperlink Visitado" xfId="1354" builtinId="9" hidden="1"/>
    <cellStyle name="Hiperlink Visitado" xfId="1356" builtinId="9" hidden="1"/>
    <cellStyle name="Hiperlink Visitado" xfId="1358" builtinId="9" hidden="1"/>
    <cellStyle name="Hiperlink Visitado" xfId="1360" builtinId="9" hidden="1"/>
    <cellStyle name="Hiperlink Visitado" xfId="1362" builtinId="9" hidden="1"/>
    <cellStyle name="Hiperlink Visitado" xfId="1364" builtinId="9" hidden="1"/>
    <cellStyle name="Hiperlink Visitado" xfId="1366" builtinId="9" hidden="1"/>
    <cellStyle name="Hiperlink Visitado" xfId="1368" builtinId="9" hidden="1"/>
    <cellStyle name="Hiperlink Visitado" xfId="1370" builtinId="9" hidden="1"/>
    <cellStyle name="Hiperlink Visitado" xfId="1372" builtinId="9" hidden="1"/>
    <cellStyle name="Hiperlink Visitado" xfId="1374" builtinId="9" hidden="1"/>
    <cellStyle name="Hiperlink Visitado" xfId="1376" builtinId="9" hidden="1"/>
    <cellStyle name="Hiperlink Visitado" xfId="1378" builtinId="9" hidden="1"/>
    <cellStyle name="Hiperlink Visitado" xfId="1380" builtinId="9" hidden="1"/>
    <cellStyle name="Hiperlink Visitado" xfId="1382" builtinId="9" hidden="1"/>
    <cellStyle name="Hiperlink Visitado" xfId="1384" builtinId="9" hidden="1"/>
    <cellStyle name="Hiperlink Visitado" xfId="1386" builtinId="9" hidden="1"/>
    <cellStyle name="Hiperlink Visitado" xfId="1388" builtinId="9" hidden="1"/>
    <cellStyle name="Hiperlink Visitado" xfId="1390" builtinId="9" hidden="1"/>
    <cellStyle name="Hiperlink Visitado" xfId="1392" builtinId="9" hidden="1"/>
    <cellStyle name="Hiperlink Visitado" xfId="1394" builtinId="9" hidden="1"/>
    <cellStyle name="Hiperlink Visitado" xfId="1396" builtinId="9" hidden="1"/>
    <cellStyle name="Hiperlink Visitado" xfId="711" builtinId="9" hidden="1"/>
    <cellStyle name="Hiperlink Visitado" xfId="1400" builtinId="9" hidden="1"/>
    <cellStyle name="Hiperlink Visitado" xfId="1402" builtinId="9" hidden="1"/>
    <cellStyle name="Hiperlink Visitado" xfId="1404" builtinId="9" hidden="1"/>
    <cellStyle name="Hiperlink Visitado" xfId="1406" builtinId="9" hidden="1"/>
    <cellStyle name="Hiperlink Visitado" xfId="1408" builtinId="9" hidden="1"/>
    <cellStyle name="Hiperlink Visitado" xfId="1410" builtinId="9" hidden="1"/>
    <cellStyle name="Hiperlink Visitado" xfId="1412" builtinId="9" hidden="1"/>
    <cellStyle name="Hiperlink Visitado" xfId="1414" builtinId="9" hidden="1"/>
    <cellStyle name="Hiperlink Visitado" xfId="1416" builtinId="9" hidden="1"/>
    <cellStyle name="Hiperlink Visitado" xfId="1418" builtinId="9" hidden="1"/>
    <cellStyle name="Hiperlink Visitado" xfId="1420" builtinId="9" hidden="1"/>
    <cellStyle name="Hiperlink Visitado" xfId="1422" builtinId="9" hidden="1"/>
    <cellStyle name="Hiperlink Visitado" xfId="1424" builtinId="9" hidden="1"/>
    <cellStyle name="Hiperlink Visitado" xfId="1426" builtinId="9" hidden="1"/>
    <cellStyle name="Hiperlink Visitado" xfId="1428" builtinId="9" hidden="1"/>
    <cellStyle name="Hiperlink Visitado" xfId="1430" builtinId="9" hidden="1"/>
    <cellStyle name="Hiperlink Visitado" xfId="1432" builtinId="9" hidden="1"/>
    <cellStyle name="Hiperlink Visitado" xfId="1434" builtinId="9" hidden="1"/>
    <cellStyle name="Hiperlink Visitado" xfId="1436" builtinId="9" hidden="1"/>
    <cellStyle name="Hiperlink Visitado" xfId="1438" builtinId="9" hidden="1"/>
    <cellStyle name="Hiperlink Visitado" xfId="1440" builtinId="9" hidden="1"/>
    <cellStyle name="Hiperlink Visitado" xfId="1442" builtinId="9" hidden="1"/>
    <cellStyle name="Hiperlink Visitado" xfId="1444" builtinId="9" hidden="1"/>
    <cellStyle name="Hiperlink Visitado" xfId="1446" builtinId="9" hidden="1"/>
    <cellStyle name="Hiperlink Visitado" xfId="1448" builtinId="9" hidden="1"/>
    <cellStyle name="Hiperlink Visitado" xfId="1450" builtinId="9" hidden="1"/>
    <cellStyle name="Hiperlink Visitado" xfId="1452" builtinId="9" hidden="1"/>
    <cellStyle name="Hiperlink Visitado" xfId="1454" builtinId="9" hidden="1"/>
    <cellStyle name="Hiperlink Visitado" xfId="1456" builtinId="9" hidden="1"/>
    <cellStyle name="Hiperlink Visitado" xfId="1458" builtinId="9" hidden="1"/>
    <cellStyle name="Hiperlink Visitado" xfId="1460" builtinId="9" hidden="1"/>
    <cellStyle name="Hiperlink Visitado" xfId="1462" builtinId="9" hidden="1"/>
    <cellStyle name="Hiperlink Visitado" xfId="1464" builtinId="9" hidden="1"/>
    <cellStyle name="Hiperlink Visitado" xfId="1466" builtinId="9" hidden="1"/>
    <cellStyle name="Hiperlink Visitado" xfId="1468" builtinId="9" hidden="1"/>
    <cellStyle name="Hiperlink Visitado" xfId="1470" builtinId="9" hidden="1"/>
    <cellStyle name="Hiperlink Visitado" xfId="1472" builtinId="9" hidden="1"/>
    <cellStyle name="Hiperlink Visitado" xfId="1474" builtinId="9" hidden="1"/>
    <cellStyle name="Hiperlink Visitado" xfId="1476" builtinId="9" hidden="1"/>
    <cellStyle name="Hiperlink Visitado" xfId="1478" builtinId="9" hidden="1"/>
    <cellStyle name="Hiperlink Visitado" xfId="1480" builtinId="9" hidden="1"/>
    <cellStyle name="Hiperlink Visitado" xfId="1482" builtinId="9" hidden="1"/>
    <cellStyle name="Hiperlink Visitado" xfId="1484" builtinId="9" hidden="1"/>
    <cellStyle name="Hiperlink Visitado" xfId="1486" builtinId="9" hidden="1"/>
    <cellStyle name="Hiperlink Visitado" xfId="1488" builtinId="9" hidden="1"/>
    <cellStyle name="Hiperlink Visitado" xfId="1490" builtinId="9" hidden="1"/>
    <cellStyle name="Hiperlink Visitado" xfId="1492" builtinId="9" hidden="1"/>
    <cellStyle name="Hiperlink Visitado" xfId="1494" builtinId="9" hidden="1"/>
    <cellStyle name="Hiperlink Visitado" xfId="809" builtinId="9" hidden="1"/>
    <cellStyle name="Hiperlink Visitado" xfId="1498" builtinId="9" hidden="1"/>
    <cellStyle name="Hiperlink Visitado" xfId="1500" builtinId="9" hidden="1"/>
    <cellStyle name="Hiperlink Visitado" xfId="1502" builtinId="9" hidden="1"/>
    <cellStyle name="Hiperlink Visitado" xfId="1504" builtinId="9" hidden="1"/>
    <cellStyle name="Hiperlink Visitado" xfId="1506" builtinId="9" hidden="1"/>
    <cellStyle name="Hiperlink Visitado" xfId="1508" builtinId="9" hidden="1"/>
    <cellStyle name="Hiperlink Visitado" xfId="1510" builtinId="9" hidden="1"/>
    <cellStyle name="Hiperlink Visitado" xfId="1512" builtinId="9" hidden="1"/>
    <cellStyle name="Hiperlink Visitado" xfId="1514" builtinId="9" hidden="1"/>
    <cellStyle name="Hiperlink Visitado" xfId="1516" builtinId="9" hidden="1"/>
    <cellStyle name="Hiperlink Visitado" xfId="1518" builtinId="9" hidden="1"/>
    <cellStyle name="Hiperlink Visitado" xfId="1520" builtinId="9" hidden="1"/>
    <cellStyle name="Hiperlink Visitado" xfId="1522" builtinId="9" hidden="1"/>
    <cellStyle name="Hiperlink Visitado" xfId="1524" builtinId="9" hidden="1"/>
    <cellStyle name="Hiperlink Visitado" xfId="1526" builtinId="9" hidden="1"/>
    <cellStyle name="Hiperlink Visitado" xfId="1528" builtinId="9" hidden="1"/>
    <cellStyle name="Hiperlink Visitado" xfId="1530" builtinId="9" hidden="1"/>
    <cellStyle name="Hiperlink Visitado" xfId="1532" builtinId="9" hidden="1"/>
    <cellStyle name="Hiperlink Visitado" xfId="1534" builtinId="9" hidden="1"/>
    <cellStyle name="Hiperlink Visitado" xfId="1536" builtinId="9" hidden="1"/>
    <cellStyle name="Hiperlink Visitado" xfId="1538" builtinId="9" hidden="1"/>
    <cellStyle name="Hiperlink Visitado" xfId="1540" builtinId="9" hidden="1"/>
    <cellStyle name="Hiperlink Visitado" xfId="1542" builtinId="9" hidden="1"/>
    <cellStyle name="Hiperlink Visitado" xfId="1544" builtinId="9" hidden="1"/>
    <cellStyle name="Hiperlink Visitado" xfId="1546" builtinId="9" hidden="1"/>
    <cellStyle name="Hiperlink Visitado" xfId="1548" builtinId="9" hidden="1"/>
    <cellStyle name="Hiperlink Visitado" xfId="1550" builtinId="9" hidden="1"/>
    <cellStyle name="Hiperlink Visitado" xfId="1552" builtinId="9" hidden="1"/>
    <cellStyle name="Hiperlink Visitado" xfId="1554" builtinId="9" hidden="1"/>
    <cellStyle name="Hiperlink Visitado" xfId="1556" builtinId="9" hidden="1"/>
    <cellStyle name="Hiperlink Visitado" xfId="1558" builtinId="9" hidden="1"/>
    <cellStyle name="Hiperlink Visitado" xfId="1560" builtinId="9" hidden="1"/>
    <cellStyle name="Hiperlink Visitado" xfId="1562" builtinId="9" hidden="1"/>
    <cellStyle name="Hiperlink Visitado" xfId="1564" builtinId="9" hidden="1"/>
    <cellStyle name="Hiperlink Visitado" xfId="1566" builtinId="9" hidden="1"/>
    <cellStyle name="Hiperlink Visitado" xfId="1568" builtinId="9" hidden="1"/>
    <cellStyle name="Hiperlink Visitado" xfId="1570" builtinId="9" hidden="1"/>
    <cellStyle name="Hiperlink Visitado" xfId="1572" builtinId="9" hidden="1"/>
    <cellStyle name="Hiperlink Visitado" xfId="1574" builtinId="9" hidden="1"/>
    <cellStyle name="Hiperlink Visitado" xfId="1576" builtinId="9" hidden="1"/>
    <cellStyle name="Hiperlink Visitado" xfId="1578" builtinId="9" hidden="1"/>
    <cellStyle name="Hiperlink Visitado" xfId="1580" builtinId="9" hidden="1"/>
    <cellStyle name="Hiperlink Visitado" xfId="1582" builtinId="9" hidden="1"/>
    <cellStyle name="Hiperlink Visitado" xfId="1584" builtinId="9" hidden="1"/>
    <cellStyle name="Hiperlink Visitado" xfId="1586" builtinId="9" hidden="1"/>
    <cellStyle name="Hiperlink Visitado" xfId="1588" builtinId="9" hidden="1"/>
    <cellStyle name="Hiperlink Visitado" xfId="1590" builtinId="9" hidden="1"/>
    <cellStyle name="Hiperlink Visitado" xfId="1592" builtinId="9" hidden="1"/>
    <cellStyle name="Hiperlink Visitado" xfId="907" builtinId="9" hidden="1"/>
    <cellStyle name="Hiperlink Visitado" xfId="1596" builtinId="9" hidden="1"/>
    <cellStyle name="Hiperlink Visitado" xfId="1598" builtinId="9" hidden="1"/>
    <cellStyle name="Hiperlink Visitado" xfId="1600" builtinId="9" hidden="1"/>
    <cellStyle name="Hiperlink Visitado" xfId="1602" builtinId="9" hidden="1"/>
    <cellStyle name="Hiperlink Visitado" xfId="1604" builtinId="9" hidden="1"/>
    <cellStyle name="Hiperlink Visitado" xfId="1606" builtinId="9" hidden="1"/>
    <cellStyle name="Hiperlink Visitado" xfId="1608" builtinId="9" hidden="1"/>
    <cellStyle name="Hiperlink Visitado" xfId="1610" builtinId="9" hidden="1"/>
    <cellStyle name="Hiperlink Visitado" xfId="1612" builtinId="9" hidden="1"/>
    <cellStyle name="Hiperlink Visitado" xfId="1614" builtinId="9" hidden="1"/>
    <cellStyle name="Hiperlink Visitado" xfId="1616" builtinId="9" hidden="1"/>
    <cellStyle name="Hiperlink Visitado" xfId="1618" builtinId="9" hidden="1"/>
    <cellStyle name="Hiperlink Visitado" xfId="1620" builtinId="9" hidden="1"/>
    <cellStyle name="Hiperlink Visitado" xfId="1622" builtinId="9" hidden="1"/>
    <cellStyle name="Hiperlink Visitado" xfId="1624" builtinId="9" hidden="1"/>
    <cellStyle name="Hiperlink Visitado" xfId="1626" builtinId="9" hidden="1"/>
    <cellStyle name="Hiperlink Visitado" xfId="1628" builtinId="9" hidden="1"/>
    <cellStyle name="Hiperlink Visitado" xfId="1630" builtinId="9" hidden="1"/>
    <cellStyle name="Hiperlink Visitado" xfId="1632" builtinId="9" hidden="1"/>
    <cellStyle name="Hiperlink Visitado" xfId="1634" builtinId="9" hidden="1"/>
    <cellStyle name="Hiperlink Visitado" xfId="1636" builtinId="9" hidden="1"/>
    <cellStyle name="Hiperlink Visitado" xfId="1638" builtinId="9" hidden="1"/>
    <cellStyle name="Hiperlink Visitado" xfId="1640" builtinId="9" hidden="1"/>
    <cellStyle name="Hiperlink Visitado" xfId="1642" builtinId="9" hidden="1"/>
    <cellStyle name="Hiperlink Visitado" xfId="1644" builtinId="9" hidden="1"/>
    <cellStyle name="Hiperlink Visitado" xfId="1646" builtinId="9" hidden="1"/>
    <cellStyle name="Hiperlink Visitado" xfId="1648" builtinId="9" hidden="1"/>
    <cellStyle name="Hiperlink Visitado" xfId="1650" builtinId="9" hidden="1"/>
    <cellStyle name="Hiperlink Visitado" xfId="1652" builtinId="9" hidden="1"/>
    <cellStyle name="Hiperlink Visitado" xfId="1654" builtinId="9" hidden="1"/>
    <cellStyle name="Hiperlink Visitado" xfId="1656" builtinId="9" hidden="1"/>
    <cellStyle name="Hiperlink Visitado" xfId="1658" builtinId="9" hidden="1"/>
    <cellStyle name="Hiperlink Visitado" xfId="1660" builtinId="9" hidden="1"/>
    <cellStyle name="Hiperlink Visitado" xfId="1662" builtinId="9" hidden="1"/>
    <cellStyle name="Hiperlink Visitado" xfId="1664" builtinId="9" hidden="1"/>
    <cellStyle name="Hiperlink Visitado" xfId="1666" builtinId="9" hidden="1"/>
    <cellStyle name="Hiperlink Visitado" xfId="1668" builtinId="9" hidden="1"/>
    <cellStyle name="Hiperlink Visitado" xfId="1670" builtinId="9" hidden="1"/>
    <cellStyle name="Hiperlink Visitado" xfId="1672" builtinId="9" hidden="1"/>
    <cellStyle name="Hiperlink Visitado" xfId="1674" builtinId="9" hidden="1"/>
    <cellStyle name="Hiperlink Visitado" xfId="1676" builtinId="9" hidden="1"/>
    <cellStyle name="Hiperlink Visitado" xfId="1678" builtinId="9" hidden="1"/>
    <cellStyle name="Hiperlink Visitado" xfId="1680" builtinId="9" hidden="1"/>
    <cellStyle name="Hiperlink Visitado" xfId="1682" builtinId="9" hidden="1"/>
    <cellStyle name="Hiperlink Visitado" xfId="1684" builtinId="9" hidden="1"/>
    <cellStyle name="Hiperlink Visitado" xfId="1686" builtinId="9" hidden="1"/>
    <cellStyle name="Hiperlink Visitado" xfId="1688" builtinId="9" hidden="1"/>
    <cellStyle name="Hiperlink Visitado" xfId="1690" builtinId="9" hidden="1"/>
    <cellStyle name="Hiperlink Visitado" xfId="1005" builtinId="9" hidden="1"/>
    <cellStyle name="Hiperlink Visitado" xfId="1694" builtinId="9" hidden="1"/>
    <cellStyle name="Hiperlink Visitado" xfId="1696" builtinId="9" hidden="1"/>
    <cellStyle name="Hiperlink Visitado" xfId="1698" builtinId="9" hidden="1"/>
    <cellStyle name="Hiperlink Visitado" xfId="1700" builtinId="9" hidden="1"/>
    <cellStyle name="Hiperlink Visitado" xfId="1702" builtinId="9" hidden="1"/>
    <cellStyle name="Hiperlink Visitado" xfId="1704" builtinId="9" hidden="1"/>
    <cellStyle name="Hiperlink Visitado" xfId="1706" builtinId="9" hidden="1"/>
    <cellStyle name="Hiperlink Visitado" xfId="1708" builtinId="9" hidden="1"/>
    <cellStyle name="Hiperlink Visitado" xfId="1710" builtinId="9" hidden="1"/>
    <cellStyle name="Hiperlink Visitado" xfId="1712" builtinId="9" hidden="1"/>
    <cellStyle name="Hiperlink Visitado" xfId="1714" builtinId="9" hidden="1"/>
    <cellStyle name="Hiperlink Visitado" xfId="1716" builtinId="9" hidden="1"/>
    <cellStyle name="Hiperlink Visitado" xfId="1718" builtinId="9" hidden="1"/>
    <cellStyle name="Hiperlink Visitado" xfId="1720" builtinId="9" hidden="1"/>
    <cellStyle name="Hiperlink Visitado" xfId="1722" builtinId="9" hidden="1"/>
    <cellStyle name="Hiperlink Visitado" xfId="1724" builtinId="9" hidden="1"/>
    <cellStyle name="Hiperlink Visitado" xfId="1726" builtinId="9" hidden="1"/>
    <cellStyle name="Hiperlink Visitado" xfId="1728" builtinId="9" hidden="1"/>
    <cellStyle name="Hiperlink Visitado" xfId="1730" builtinId="9" hidden="1"/>
    <cellStyle name="Hiperlink Visitado" xfId="1732" builtinId="9" hidden="1"/>
    <cellStyle name="Hiperlink Visitado" xfId="1734" builtinId="9" hidden="1"/>
    <cellStyle name="Hiperlink Visitado" xfId="1736" builtinId="9" hidden="1"/>
    <cellStyle name="Hiperlink Visitado" xfId="1738" builtinId="9" hidden="1"/>
    <cellStyle name="Hiperlink Visitado" xfId="1740" builtinId="9" hidden="1"/>
    <cellStyle name="Hiperlink Visitado" xfId="1742" builtinId="9" hidden="1"/>
    <cellStyle name="Hiperlink Visitado" xfId="1744" builtinId="9" hidden="1"/>
    <cellStyle name="Hiperlink Visitado" xfId="1746" builtinId="9" hidden="1"/>
    <cellStyle name="Hiperlink Visitado" xfId="1748" builtinId="9" hidden="1"/>
    <cellStyle name="Hiperlink Visitado" xfId="1750" builtinId="9" hidden="1"/>
    <cellStyle name="Hiperlink Visitado" xfId="1752" builtinId="9" hidden="1"/>
    <cellStyle name="Hiperlink Visitado" xfId="1754" builtinId="9" hidden="1"/>
    <cellStyle name="Hiperlink Visitado" xfId="1756" builtinId="9" hidden="1"/>
    <cellStyle name="Hiperlink Visitado" xfId="1758" builtinId="9" hidden="1"/>
    <cellStyle name="Hiperlink Visitado" xfId="1760" builtinId="9" hidden="1"/>
    <cellStyle name="Hiperlink Visitado" xfId="1762" builtinId="9" hidden="1"/>
    <cellStyle name="Hiperlink Visitado" xfId="1764" builtinId="9" hidden="1"/>
    <cellStyle name="Hiperlink Visitado" xfId="1766" builtinId="9" hidden="1"/>
    <cellStyle name="Hiperlink Visitado" xfId="1768" builtinId="9" hidden="1"/>
    <cellStyle name="Hiperlink Visitado" xfId="1770" builtinId="9" hidden="1"/>
    <cellStyle name="Hiperlink Visitado" xfId="1772" builtinId="9" hidden="1"/>
    <cellStyle name="Hiperlink Visitado" xfId="1774" builtinId="9" hidden="1"/>
    <cellStyle name="Hiperlink Visitado" xfId="1776" builtinId="9" hidden="1"/>
    <cellStyle name="Hiperlink Visitado" xfId="1778" builtinId="9" hidden="1"/>
    <cellStyle name="Hiperlink Visitado" xfId="1780" builtinId="9" hidden="1"/>
    <cellStyle name="Hiperlink Visitado" xfId="1782" builtinId="9" hidden="1"/>
    <cellStyle name="Hiperlink Visitado" xfId="1784" builtinId="9" hidden="1"/>
    <cellStyle name="Hiperlink Visitado" xfId="1786" builtinId="9" hidden="1"/>
    <cellStyle name="Hiperlink Visitado" xfId="1788" builtinId="9" hidden="1"/>
    <cellStyle name="Hiperlink Visitado" xfId="1103" builtinId="9" hidden="1"/>
    <cellStyle name="Hiperlink Visitado" xfId="1792" builtinId="9" hidden="1"/>
    <cellStyle name="Hiperlink Visitado" xfId="1794" builtinId="9" hidden="1"/>
    <cellStyle name="Hiperlink Visitado" xfId="1796" builtinId="9" hidden="1"/>
    <cellStyle name="Hiperlink Visitado" xfId="1798" builtinId="9" hidden="1"/>
    <cellStyle name="Hiperlink Visitado" xfId="1800" builtinId="9" hidden="1"/>
    <cellStyle name="Hiperlink Visitado" xfId="1802" builtinId="9" hidden="1"/>
    <cellStyle name="Hiperlink Visitado" xfId="1804" builtinId="9" hidden="1"/>
    <cellStyle name="Hiperlink Visitado" xfId="1806" builtinId="9" hidden="1"/>
    <cellStyle name="Hiperlink Visitado" xfId="1808" builtinId="9" hidden="1"/>
    <cellStyle name="Hiperlink Visitado" xfId="1810" builtinId="9" hidden="1"/>
    <cellStyle name="Hiperlink Visitado" xfId="1812" builtinId="9" hidden="1"/>
    <cellStyle name="Hiperlink Visitado" xfId="1814" builtinId="9" hidden="1"/>
    <cellStyle name="Hiperlink Visitado" xfId="1816" builtinId="9" hidden="1"/>
    <cellStyle name="Hiperlink Visitado" xfId="1818" builtinId="9" hidden="1"/>
    <cellStyle name="Hiperlink Visitado" xfId="1820" builtinId="9" hidden="1"/>
    <cellStyle name="Hiperlink Visitado" xfId="1822" builtinId="9" hidden="1"/>
    <cellStyle name="Hiperlink Visitado" xfId="1824" builtinId="9" hidden="1"/>
    <cellStyle name="Hiperlink Visitado" xfId="1826" builtinId="9" hidden="1"/>
    <cellStyle name="Hiperlink Visitado" xfId="1828" builtinId="9" hidden="1"/>
    <cellStyle name="Hiperlink Visitado" xfId="1830" builtinId="9" hidden="1"/>
    <cellStyle name="Hiperlink Visitado" xfId="1832" builtinId="9" hidden="1"/>
    <cellStyle name="Hiperlink Visitado" xfId="1834" builtinId="9" hidden="1"/>
    <cellStyle name="Hiperlink Visitado" xfId="1836" builtinId="9" hidden="1"/>
    <cellStyle name="Hiperlink Visitado" xfId="1838" builtinId="9" hidden="1"/>
    <cellStyle name="Hiperlink Visitado" xfId="1840" builtinId="9" hidden="1"/>
    <cellStyle name="Hiperlink Visitado" xfId="1842" builtinId="9" hidden="1"/>
    <cellStyle name="Hiperlink Visitado" xfId="1844" builtinId="9" hidden="1"/>
    <cellStyle name="Hiperlink Visitado" xfId="1846" builtinId="9" hidden="1"/>
    <cellStyle name="Hiperlink Visitado" xfId="1848" builtinId="9" hidden="1"/>
    <cellStyle name="Hiperlink Visitado" xfId="1850" builtinId="9" hidden="1"/>
    <cellStyle name="Hiperlink Visitado" xfId="1852" builtinId="9" hidden="1"/>
    <cellStyle name="Hiperlink Visitado" xfId="1854" builtinId="9" hidden="1"/>
    <cellStyle name="Hiperlink Visitado" xfId="1856" builtinId="9" hidden="1"/>
    <cellStyle name="Hiperlink Visitado" xfId="1858" builtinId="9" hidden="1"/>
    <cellStyle name="Hiperlink Visitado" xfId="1860" builtinId="9" hidden="1"/>
    <cellStyle name="Hiperlink Visitado" xfId="1862" builtinId="9" hidden="1"/>
    <cellStyle name="Hiperlink Visitado" xfId="1864" builtinId="9" hidden="1"/>
    <cellStyle name="Hiperlink Visitado" xfId="1866" builtinId="9" hidden="1"/>
    <cellStyle name="Hiperlink Visitado" xfId="1868" builtinId="9" hidden="1"/>
    <cellStyle name="Hiperlink Visitado" xfId="1870" builtinId="9" hidden="1"/>
    <cellStyle name="Hiperlink Visitado" xfId="1872" builtinId="9" hidden="1"/>
    <cellStyle name="Hiperlink Visitado" xfId="1874" builtinId="9" hidden="1"/>
    <cellStyle name="Hiperlink Visitado" xfId="1876" builtinId="9" hidden="1"/>
    <cellStyle name="Hiperlink Visitado" xfId="1878" builtinId="9" hidden="1"/>
    <cellStyle name="Hiperlink Visitado" xfId="1880" builtinId="9" hidden="1"/>
    <cellStyle name="Hiperlink Visitado" xfId="1882" builtinId="9" hidden="1"/>
    <cellStyle name="Hiperlink Visitado" xfId="1884" builtinId="9" hidden="1"/>
    <cellStyle name="Hiperlink Visitado" xfId="1886" builtinId="9" hidden="1"/>
    <cellStyle name="Hiperlink Visitado" xfId="1201" builtinId="9" hidden="1"/>
    <cellStyle name="Hiperlink Visitado" xfId="1890" builtinId="9" hidden="1"/>
    <cellStyle name="Hiperlink Visitado" xfId="1892" builtinId="9" hidden="1"/>
    <cellStyle name="Hiperlink Visitado" xfId="1894" builtinId="9" hidden="1"/>
    <cellStyle name="Hiperlink Visitado" xfId="1896" builtinId="9" hidden="1"/>
    <cellStyle name="Hiperlink Visitado" xfId="1898" builtinId="9" hidden="1"/>
    <cellStyle name="Hiperlink Visitado" xfId="1900" builtinId="9" hidden="1"/>
    <cellStyle name="Hiperlink Visitado" xfId="1902" builtinId="9" hidden="1"/>
    <cellStyle name="Hiperlink Visitado" xfId="1904" builtinId="9" hidden="1"/>
    <cellStyle name="Hiperlink Visitado" xfId="1906" builtinId="9" hidden="1"/>
    <cellStyle name="Hiperlink Visitado" xfId="1908" builtinId="9" hidden="1"/>
    <cellStyle name="Hiperlink Visitado" xfId="1910" builtinId="9" hidden="1"/>
    <cellStyle name="Hiperlink Visitado" xfId="1912" builtinId="9" hidden="1"/>
    <cellStyle name="Hiperlink Visitado" xfId="1914" builtinId="9" hidden="1"/>
    <cellStyle name="Hiperlink Visitado" xfId="1916" builtinId="9" hidden="1"/>
    <cellStyle name="Hiperlink Visitado" xfId="1918" builtinId="9" hidden="1"/>
    <cellStyle name="Hiperlink Visitado" xfId="1920" builtinId="9" hidden="1"/>
    <cellStyle name="Hiperlink Visitado" xfId="1922" builtinId="9" hidden="1"/>
    <cellStyle name="Hiperlink Visitado" xfId="1924" builtinId="9" hidden="1"/>
    <cellStyle name="Hiperlink Visitado" xfId="1926" builtinId="9" hidden="1"/>
    <cellStyle name="Hiperlink Visitado" xfId="1928" builtinId="9" hidden="1"/>
    <cellStyle name="Hiperlink Visitado" xfId="1930" builtinId="9" hidden="1"/>
    <cellStyle name="Hiperlink Visitado" xfId="1932" builtinId="9" hidden="1"/>
    <cellStyle name="Hiperlink Visitado" xfId="1934" builtinId="9" hidden="1"/>
    <cellStyle name="Hiperlink Visitado" xfId="1936" builtinId="9" hidden="1"/>
    <cellStyle name="Hiperlink Visitado" xfId="1938" builtinId="9" hidden="1"/>
    <cellStyle name="Hiperlink Visitado" xfId="1940" builtinId="9" hidden="1"/>
    <cellStyle name="Hiperlink Visitado" xfId="1942" builtinId="9" hidden="1"/>
    <cellStyle name="Hiperlink Visitado" xfId="1944" builtinId="9" hidden="1"/>
    <cellStyle name="Hiperlink Visitado" xfId="1946" builtinId="9" hidden="1"/>
    <cellStyle name="Hiperlink Visitado" xfId="1948" builtinId="9" hidden="1"/>
    <cellStyle name="Hiperlink Visitado" xfId="1950" builtinId="9" hidden="1"/>
    <cellStyle name="Hiperlink Visitado" xfId="1952" builtinId="9" hidden="1"/>
    <cellStyle name="Hiperlink Visitado" xfId="1954" builtinId="9" hidden="1"/>
    <cellStyle name="Hiperlink Visitado" xfId="1956" builtinId="9" hidden="1"/>
    <cellStyle name="Hiperlink Visitado" xfId="1958" builtinId="9" hidden="1"/>
    <cellStyle name="Hiperlink Visitado" xfId="1960" builtinId="9" hidden="1"/>
    <cellStyle name="Hiperlink Visitado" xfId="1962" builtinId="9" hidden="1"/>
    <cellStyle name="Hiperlink Visitado" xfId="1964" builtinId="9" hidden="1"/>
    <cellStyle name="Hiperlink Visitado" xfId="1966" builtinId="9" hidden="1"/>
    <cellStyle name="Hiperlink Visitado" xfId="1968" builtinId="9" hidden="1"/>
    <cellStyle name="Hiperlink Visitado" xfId="1970" builtinId="9" hidden="1"/>
    <cellStyle name="Hiperlink Visitado" xfId="1972" builtinId="9" hidden="1"/>
    <cellStyle name="Hiperlink Visitado" xfId="1974" builtinId="9" hidden="1"/>
    <cellStyle name="Hiperlink Visitado" xfId="1976" builtinId="9" hidden="1"/>
    <cellStyle name="Hiperlink Visitado" xfId="1978" builtinId="9" hidden="1"/>
    <cellStyle name="Hiperlink Visitado" xfId="1980" builtinId="9" hidden="1"/>
    <cellStyle name="Hiperlink Visitado" xfId="1982" builtinId="9" hidden="1"/>
    <cellStyle name="Hiperlink Visitado" xfId="1984" builtinId="9" hidden="1"/>
    <cellStyle name="Hiperlink Visitado" xfId="1299" builtinId="9" hidden="1"/>
    <cellStyle name="Hiperlink Visitado" xfId="1988" builtinId="9" hidden="1"/>
    <cellStyle name="Hiperlink Visitado" xfId="1990" builtinId="9" hidden="1"/>
    <cellStyle name="Hiperlink Visitado" xfId="1992" builtinId="9" hidden="1"/>
    <cellStyle name="Hiperlink Visitado" xfId="1994" builtinId="9" hidden="1"/>
    <cellStyle name="Hiperlink Visitado" xfId="1996" builtinId="9" hidden="1"/>
    <cellStyle name="Hiperlink Visitado" xfId="1998" builtinId="9" hidden="1"/>
    <cellStyle name="Hiperlink Visitado" xfId="2000" builtinId="9" hidden="1"/>
    <cellStyle name="Hiperlink Visitado" xfId="2002" builtinId="9" hidden="1"/>
    <cellStyle name="Hiperlink Visitado" xfId="2004" builtinId="9" hidden="1"/>
    <cellStyle name="Hiperlink Visitado" xfId="2006" builtinId="9" hidden="1"/>
    <cellStyle name="Hiperlink Visitado" xfId="2008" builtinId="9" hidden="1"/>
    <cellStyle name="Hiperlink Visitado" xfId="2010" builtinId="9" hidden="1"/>
    <cellStyle name="Hiperlink Visitado" xfId="2012" builtinId="9" hidden="1"/>
    <cellStyle name="Hiperlink Visitado" xfId="2014" builtinId="9" hidden="1"/>
    <cellStyle name="Hiperlink Visitado" xfId="2016" builtinId="9" hidden="1"/>
    <cellStyle name="Hiperlink Visitado" xfId="2018" builtinId="9" hidden="1"/>
    <cellStyle name="Hiperlink Visitado" xfId="2020" builtinId="9" hidden="1"/>
    <cellStyle name="Hiperlink Visitado" xfId="2022" builtinId="9" hidden="1"/>
    <cellStyle name="Hiperlink Visitado" xfId="2024" builtinId="9" hidden="1"/>
    <cellStyle name="Hiperlink Visitado" xfId="2026" builtinId="9" hidden="1"/>
    <cellStyle name="Hiperlink Visitado" xfId="2028" builtinId="9" hidden="1"/>
    <cellStyle name="Hiperlink Visitado" xfId="2030" builtinId="9" hidden="1"/>
    <cellStyle name="Hiperlink Visitado" xfId="2032" builtinId="9" hidden="1"/>
    <cellStyle name="Hiperlink Visitado" xfId="2034" builtinId="9" hidden="1"/>
    <cellStyle name="Hiperlink Visitado" xfId="2036" builtinId="9" hidden="1"/>
    <cellStyle name="Hiperlink Visitado" xfId="2038" builtinId="9" hidden="1"/>
    <cellStyle name="Hiperlink Visitado" xfId="2040" builtinId="9" hidden="1"/>
    <cellStyle name="Hiperlink Visitado" xfId="2042" builtinId="9" hidden="1"/>
    <cellStyle name="Hiperlink Visitado" xfId="2044" builtinId="9" hidden="1"/>
    <cellStyle name="Hiperlink Visitado" xfId="2046" builtinId="9" hidden="1"/>
    <cellStyle name="Hiperlink Visitado" xfId="2048" builtinId="9" hidden="1"/>
    <cellStyle name="Hiperlink Visitado" xfId="2050" builtinId="9" hidden="1"/>
    <cellStyle name="Hiperlink Visitado" xfId="2052" builtinId="9" hidden="1"/>
    <cellStyle name="Hiperlink Visitado" xfId="2054" builtinId="9" hidden="1"/>
    <cellStyle name="Hiperlink Visitado" xfId="2056" builtinId="9" hidden="1"/>
    <cellStyle name="Hiperlink Visitado" xfId="2058" builtinId="9" hidden="1"/>
    <cellStyle name="Hiperlink Visitado" xfId="2060" builtinId="9" hidden="1"/>
    <cellStyle name="Hiperlink Visitado" xfId="2062" builtinId="9" hidden="1"/>
    <cellStyle name="Hiperlink Visitado" xfId="2064" builtinId="9" hidden="1"/>
    <cellStyle name="Hiperlink Visitado" xfId="2066" builtinId="9" hidden="1"/>
    <cellStyle name="Hiperlink Visitado" xfId="2068" builtinId="9" hidden="1"/>
    <cellStyle name="Hiperlink Visitado" xfId="2070" builtinId="9" hidden="1"/>
    <cellStyle name="Hiperlink Visitado" xfId="2072" builtinId="9" hidden="1"/>
    <cellStyle name="Hiperlink Visitado" xfId="2074" builtinId="9" hidden="1"/>
    <cellStyle name="Hiperlink Visitado" xfId="2076" builtinId="9" hidden="1"/>
    <cellStyle name="Hiperlink Visitado" xfId="2078" builtinId="9" hidden="1"/>
    <cellStyle name="Hiperlink Visitado" xfId="2080" builtinId="9" hidden="1"/>
    <cellStyle name="Hiperlink Visitado" xfId="2082" builtinId="9" hidden="1"/>
    <cellStyle name="Hiperlink Visitado" xfId="1397" builtinId="9" hidden="1"/>
    <cellStyle name="Hiperlink Visitado" xfId="2086" builtinId="9" hidden="1"/>
    <cellStyle name="Hiperlink Visitado" xfId="2088" builtinId="9" hidden="1"/>
    <cellStyle name="Hiperlink Visitado" xfId="2090" builtinId="9" hidden="1"/>
    <cellStyle name="Hiperlink Visitado" xfId="2092" builtinId="9" hidden="1"/>
    <cellStyle name="Hiperlink Visitado" xfId="2094" builtinId="9" hidden="1"/>
    <cellStyle name="Hiperlink Visitado" xfId="2096" builtinId="9" hidden="1"/>
    <cellStyle name="Hiperlink Visitado" xfId="2098" builtinId="9" hidden="1"/>
    <cellStyle name="Hiperlink Visitado" xfId="2100" builtinId="9" hidden="1"/>
    <cellStyle name="Hiperlink Visitado" xfId="2102" builtinId="9" hidden="1"/>
    <cellStyle name="Hiperlink Visitado" xfId="2104" builtinId="9" hidden="1"/>
    <cellStyle name="Hiperlink Visitado" xfId="2106" builtinId="9" hidden="1"/>
    <cellStyle name="Hiperlink Visitado" xfId="2108" builtinId="9" hidden="1"/>
    <cellStyle name="Hiperlink Visitado" xfId="2110" builtinId="9" hidden="1"/>
    <cellStyle name="Hiperlink Visitado" xfId="2112" builtinId="9" hidden="1"/>
    <cellStyle name="Hiperlink Visitado" xfId="2114" builtinId="9" hidden="1"/>
    <cellStyle name="Hiperlink Visitado" xfId="2116" builtinId="9" hidden="1"/>
    <cellStyle name="Hiperlink Visitado" xfId="2118" builtinId="9" hidden="1"/>
    <cellStyle name="Hiperlink Visitado" xfId="2120" builtinId="9" hidden="1"/>
    <cellStyle name="Hiperlink Visitado" xfId="2122" builtinId="9" hidden="1"/>
    <cellStyle name="Hiperlink Visitado" xfId="2124" builtinId="9" hidden="1"/>
    <cellStyle name="Hiperlink Visitado" xfId="2126" builtinId="9" hidden="1"/>
    <cellStyle name="Hiperlink Visitado" xfId="2128" builtinId="9" hidden="1"/>
    <cellStyle name="Hiperlink Visitado" xfId="2130" builtinId="9" hidden="1"/>
    <cellStyle name="Hiperlink Visitado" xfId="2132" builtinId="9" hidden="1"/>
    <cellStyle name="Hiperlink Visitado" xfId="2134" builtinId="9" hidden="1"/>
    <cellStyle name="Hiperlink Visitado" xfId="2136" builtinId="9" hidden="1"/>
    <cellStyle name="Hiperlink Visitado" xfId="2138" builtinId="9" hidden="1"/>
    <cellStyle name="Hiperlink Visitado" xfId="2140" builtinId="9" hidden="1"/>
    <cellStyle name="Hiperlink Visitado" xfId="2142" builtinId="9" hidden="1"/>
    <cellStyle name="Hiperlink Visitado" xfId="2144" builtinId="9" hidden="1"/>
    <cellStyle name="Hiperlink Visitado" xfId="2146" builtinId="9" hidden="1"/>
    <cellStyle name="Hiperlink Visitado" xfId="2148" builtinId="9" hidden="1"/>
    <cellStyle name="Hiperlink Visitado" xfId="2150" builtinId="9" hidden="1"/>
    <cellStyle name="Hiperlink Visitado" xfId="2152" builtinId="9" hidden="1"/>
    <cellStyle name="Hiperlink Visitado" xfId="2154" builtinId="9" hidden="1"/>
    <cellStyle name="Hiperlink Visitado" xfId="2156" builtinId="9" hidden="1"/>
    <cellStyle name="Hiperlink Visitado" xfId="2158" builtinId="9" hidden="1"/>
    <cellStyle name="Hiperlink Visitado" xfId="2160" builtinId="9" hidden="1"/>
    <cellStyle name="Hiperlink Visitado" xfId="2162" builtinId="9" hidden="1"/>
    <cellStyle name="Hiperlink Visitado" xfId="2164" builtinId="9" hidden="1"/>
    <cellStyle name="Hiperlink Visitado" xfId="2166" builtinId="9" hidden="1"/>
    <cellStyle name="Hiperlink Visitado" xfId="2168" builtinId="9" hidden="1"/>
    <cellStyle name="Hiperlink Visitado" xfId="2170" builtinId="9" hidden="1"/>
    <cellStyle name="Hiperlink Visitado" xfId="2172" builtinId="9" hidden="1"/>
    <cellStyle name="Hiperlink Visitado" xfId="2174" builtinId="9" hidden="1"/>
    <cellStyle name="Hiperlink Visitado" xfId="2176" builtinId="9" hidden="1"/>
    <cellStyle name="Hiperlink Visitado" xfId="2178" builtinId="9" hidden="1"/>
    <cellStyle name="Hiperlink Visitado" xfId="2180" builtinId="9" hidden="1"/>
    <cellStyle name="Hiperlink Visitado" xfId="1495" builtinId="9" hidden="1"/>
    <cellStyle name="Hiperlink Visitado" xfId="2184" builtinId="9" hidden="1"/>
    <cellStyle name="Hiperlink Visitado" xfId="2186" builtinId="9" hidden="1"/>
    <cellStyle name="Hiperlink Visitado" xfId="2188" builtinId="9" hidden="1"/>
    <cellStyle name="Hiperlink Visitado" xfId="2190" builtinId="9" hidden="1"/>
    <cellStyle name="Hiperlink Visitado" xfId="2192" builtinId="9" hidden="1"/>
    <cellStyle name="Hiperlink Visitado" xfId="2194" builtinId="9" hidden="1"/>
    <cellStyle name="Hiperlink Visitado" xfId="2196" builtinId="9" hidden="1"/>
    <cellStyle name="Hiperlink Visitado" xfId="2198" builtinId="9" hidden="1"/>
    <cellStyle name="Hiperlink Visitado" xfId="2200" builtinId="9" hidden="1"/>
    <cellStyle name="Hiperlink Visitado" xfId="2202" builtinId="9" hidden="1"/>
    <cellStyle name="Hiperlink Visitado" xfId="2204" builtinId="9" hidden="1"/>
    <cellStyle name="Hiperlink Visitado" xfId="2206" builtinId="9" hidden="1"/>
    <cellStyle name="Hiperlink Visitado" xfId="2208" builtinId="9" hidden="1"/>
    <cellStyle name="Hiperlink Visitado" xfId="2210" builtinId="9" hidden="1"/>
    <cellStyle name="Hiperlink Visitado" xfId="2212" builtinId="9" hidden="1"/>
    <cellStyle name="Hiperlink Visitado" xfId="2214" builtinId="9" hidden="1"/>
    <cellStyle name="Hiperlink Visitado" xfId="2216" builtinId="9" hidden="1"/>
    <cellStyle name="Hiperlink Visitado" xfId="2218" builtinId="9" hidden="1"/>
    <cellStyle name="Hiperlink Visitado" xfId="2220" builtinId="9" hidden="1"/>
    <cellStyle name="Hiperlink Visitado" xfId="2222" builtinId="9" hidden="1"/>
    <cellStyle name="Hiperlink Visitado" xfId="2224" builtinId="9" hidden="1"/>
    <cellStyle name="Hiperlink Visitado" xfId="2226" builtinId="9" hidden="1"/>
    <cellStyle name="Hiperlink Visitado" xfId="2228" builtinId="9" hidden="1"/>
    <cellStyle name="Hiperlink Visitado" xfId="2230" builtinId="9" hidden="1"/>
    <cellStyle name="Hiperlink Visitado" xfId="2232" builtinId="9" hidden="1"/>
    <cellStyle name="Hiperlink Visitado" xfId="2234" builtinId="9" hidden="1"/>
    <cellStyle name="Hiperlink Visitado" xfId="2236" builtinId="9" hidden="1"/>
    <cellStyle name="Hiperlink Visitado" xfId="2238" builtinId="9" hidden="1"/>
    <cellStyle name="Hiperlink Visitado" xfId="2240" builtinId="9" hidden="1"/>
    <cellStyle name="Hiperlink Visitado" xfId="2242" builtinId="9" hidden="1"/>
    <cellStyle name="Hiperlink Visitado" xfId="2244" builtinId="9" hidden="1"/>
    <cellStyle name="Hiperlink Visitado" xfId="2246" builtinId="9" hidden="1"/>
    <cellStyle name="Hiperlink Visitado" xfId="2248" builtinId="9" hidden="1"/>
    <cellStyle name="Hiperlink Visitado" xfId="2250" builtinId="9" hidden="1"/>
    <cellStyle name="Hiperlink Visitado" xfId="2252" builtinId="9" hidden="1"/>
    <cellStyle name="Hiperlink Visitado" xfId="2254" builtinId="9" hidden="1"/>
    <cellStyle name="Hiperlink Visitado" xfId="2256" builtinId="9" hidden="1"/>
    <cellStyle name="Hiperlink Visitado" xfId="2258" builtinId="9" hidden="1"/>
    <cellStyle name="Hiperlink Visitado" xfId="2260" builtinId="9" hidden="1"/>
    <cellStyle name="Hiperlink Visitado" xfId="2262" builtinId="9" hidden="1"/>
    <cellStyle name="Hiperlink Visitado" xfId="2264" builtinId="9" hidden="1"/>
    <cellStyle name="Hiperlink Visitado" xfId="2266" builtinId="9" hidden="1"/>
    <cellStyle name="Hiperlink Visitado" xfId="2268" builtinId="9" hidden="1"/>
    <cellStyle name="Hiperlink Visitado" xfId="2270" builtinId="9" hidden="1"/>
    <cellStyle name="Hiperlink Visitado" xfId="2272" builtinId="9" hidden="1"/>
    <cellStyle name="Hiperlink Visitado" xfId="2274" builtinId="9" hidden="1"/>
    <cellStyle name="Hiperlink Visitado" xfId="2276" builtinId="9" hidden="1"/>
    <cellStyle name="Hiperlink Visitado" xfId="2278" builtinId="9" hidden="1"/>
    <cellStyle name="Hiperlink Visitado" xfId="1593" builtinId="9" hidden="1"/>
    <cellStyle name="Hiperlink Visitado" xfId="2282" builtinId="9" hidden="1"/>
    <cellStyle name="Hiperlink Visitado" xfId="2284" builtinId="9" hidden="1"/>
    <cellStyle name="Hiperlink Visitado" xfId="2286" builtinId="9" hidden="1"/>
    <cellStyle name="Hiperlink Visitado" xfId="2288" builtinId="9" hidden="1"/>
    <cellStyle name="Hiperlink Visitado" xfId="2290" builtinId="9" hidden="1"/>
    <cellStyle name="Hiperlink Visitado" xfId="2292" builtinId="9" hidden="1"/>
    <cellStyle name="Hiperlink Visitado" xfId="2294" builtinId="9" hidden="1"/>
    <cellStyle name="Hiperlink Visitado" xfId="2296" builtinId="9" hidden="1"/>
    <cellStyle name="Hiperlink Visitado" xfId="2298" builtinId="9" hidden="1"/>
    <cellStyle name="Hiperlink Visitado" xfId="2300" builtinId="9" hidden="1"/>
    <cellStyle name="Hiperlink Visitado" xfId="2302" builtinId="9" hidden="1"/>
    <cellStyle name="Hiperlink Visitado" xfId="2304" builtinId="9" hidden="1"/>
    <cellStyle name="Hiperlink Visitado" xfId="2306" builtinId="9" hidden="1"/>
    <cellStyle name="Hiperlink Visitado" xfId="2308" builtinId="9" hidden="1"/>
    <cellStyle name="Hiperlink Visitado" xfId="2310" builtinId="9" hidden="1"/>
    <cellStyle name="Hiperlink Visitado" xfId="2312" builtinId="9" hidden="1"/>
    <cellStyle name="Hiperlink Visitado" xfId="2314" builtinId="9" hidden="1"/>
    <cellStyle name="Hiperlink Visitado" xfId="2316" builtinId="9" hidden="1"/>
    <cellStyle name="Hiperlink Visitado" xfId="2318" builtinId="9" hidden="1"/>
    <cellStyle name="Hiperlink Visitado" xfId="2320" builtinId="9" hidden="1"/>
    <cellStyle name="Hiperlink Visitado" xfId="2322" builtinId="9" hidden="1"/>
    <cellStyle name="Hiperlink Visitado" xfId="2324" builtinId="9" hidden="1"/>
    <cellStyle name="Hiperlink Visitado" xfId="2326" builtinId="9" hidden="1"/>
    <cellStyle name="Hiperlink Visitado" xfId="2328" builtinId="9" hidden="1"/>
    <cellStyle name="Hiperlink Visitado" xfId="2330" builtinId="9" hidden="1"/>
    <cellStyle name="Hiperlink Visitado" xfId="2332" builtinId="9" hidden="1"/>
    <cellStyle name="Hiperlink Visitado" xfId="2334" builtinId="9" hidden="1"/>
    <cellStyle name="Hiperlink Visitado" xfId="2336" builtinId="9" hidden="1"/>
    <cellStyle name="Hiperlink Visitado" xfId="2338" builtinId="9" hidden="1"/>
    <cellStyle name="Hiperlink Visitado" xfId="2340" builtinId="9" hidden="1"/>
    <cellStyle name="Hiperlink Visitado" xfId="2342" builtinId="9" hidden="1"/>
    <cellStyle name="Hiperlink Visitado" xfId="2344" builtinId="9" hidden="1"/>
    <cellStyle name="Hiperlink Visitado" xfId="2346" builtinId="9" hidden="1"/>
    <cellStyle name="Hiperlink Visitado" xfId="2348" builtinId="9" hidden="1"/>
    <cellStyle name="Hiperlink Visitado" xfId="2350" builtinId="9" hidden="1"/>
    <cellStyle name="Hiperlink Visitado" xfId="2352" builtinId="9" hidden="1"/>
    <cellStyle name="Hiperlink Visitado" xfId="2354" builtinId="9" hidden="1"/>
    <cellStyle name="Hiperlink Visitado" xfId="2356" builtinId="9" hidden="1"/>
    <cellStyle name="Hiperlink Visitado" xfId="2358" builtinId="9" hidden="1"/>
    <cellStyle name="Hiperlink Visitado" xfId="2360" builtinId="9" hidden="1"/>
    <cellStyle name="Hiperlink Visitado" xfId="2362" builtinId="9" hidden="1"/>
    <cellStyle name="Hiperlink Visitado" xfId="2364" builtinId="9" hidden="1"/>
    <cellStyle name="Hiperlink Visitado" xfId="2366" builtinId="9" hidden="1"/>
    <cellStyle name="Hiperlink Visitado" xfId="2368" builtinId="9" hidden="1"/>
    <cellStyle name="Hiperlink Visitado" xfId="2370" builtinId="9" hidden="1"/>
    <cellStyle name="Hiperlink Visitado" xfId="2372" builtinId="9" hidden="1"/>
    <cellStyle name="Hiperlink Visitado" xfId="2374" builtinId="9" hidden="1"/>
    <cellStyle name="Hiperlink Visitado" xfId="2376" builtinId="9" hidden="1"/>
    <cellStyle name="Hiperlink Visitado" xfId="1691" builtinId="9" hidden="1"/>
    <cellStyle name="Hiperlink Visitado" xfId="2380" builtinId="9" hidden="1"/>
    <cellStyle name="Hiperlink Visitado" xfId="2382" builtinId="9" hidden="1"/>
    <cellStyle name="Hiperlink Visitado" xfId="2384" builtinId="9" hidden="1"/>
    <cellStyle name="Hiperlink Visitado" xfId="2386" builtinId="9" hidden="1"/>
    <cellStyle name="Hiperlink Visitado" xfId="2388" builtinId="9" hidden="1"/>
    <cellStyle name="Hiperlink Visitado" xfId="2390" builtinId="9" hidden="1"/>
    <cellStyle name="Hiperlink Visitado" xfId="2392" builtinId="9" hidden="1"/>
    <cellStyle name="Hiperlink Visitado" xfId="2394" builtinId="9" hidden="1"/>
    <cellStyle name="Hiperlink Visitado" xfId="2396" builtinId="9" hidden="1"/>
    <cellStyle name="Hiperlink Visitado" xfId="2398" builtinId="9" hidden="1"/>
    <cellStyle name="Hiperlink Visitado" xfId="2400" builtinId="9" hidden="1"/>
    <cellStyle name="Hiperlink Visitado" xfId="2402" builtinId="9" hidden="1"/>
    <cellStyle name="Hiperlink Visitado" xfId="2404" builtinId="9" hidden="1"/>
    <cellStyle name="Hiperlink Visitado" xfId="2406" builtinId="9" hidden="1"/>
    <cellStyle name="Hiperlink Visitado" xfId="2408" builtinId="9" hidden="1"/>
    <cellStyle name="Hiperlink Visitado" xfId="2410" builtinId="9" hidden="1"/>
    <cellStyle name="Hiperlink Visitado" xfId="2412" builtinId="9" hidden="1"/>
    <cellStyle name="Hiperlink Visitado" xfId="2414" builtinId="9" hidden="1"/>
    <cellStyle name="Hiperlink Visitado" xfId="2416" builtinId="9" hidden="1"/>
    <cellStyle name="Hiperlink Visitado" xfId="2418" builtinId="9" hidden="1"/>
    <cellStyle name="Hiperlink Visitado" xfId="2420" builtinId="9" hidden="1"/>
    <cellStyle name="Hiperlink Visitado" xfId="2422" builtinId="9" hidden="1"/>
    <cellStyle name="Hiperlink Visitado" xfId="2424" builtinId="9" hidden="1"/>
    <cellStyle name="Hiperlink Visitado" xfId="2426" builtinId="9" hidden="1"/>
    <cellStyle name="Hiperlink Visitado" xfId="2428" builtinId="9" hidden="1"/>
    <cellStyle name="Hiperlink Visitado" xfId="2430" builtinId="9" hidden="1"/>
    <cellStyle name="Hiperlink Visitado" xfId="2432" builtinId="9" hidden="1"/>
    <cellStyle name="Hiperlink Visitado" xfId="2434" builtinId="9" hidden="1"/>
    <cellStyle name="Hiperlink Visitado" xfId="2436" builtinId="9" hidden="1"/>
    <cellStyle name="Hiperlink Visitado" xfId="2438" builtinId="9" hidden="1"/>
    <cellStyle name="Hiperlink Visitado" xfId="2440" builtinId="9" hidden="1"/>
    <cellStyle name="Hiperlink Visitado" xfId="2442" builtinId="9" hidden="1"/>
    <cellStyle name="Hiperlink Visitado" xfId="2444" builtinId="9" hidden="1"/>
    <cellStyle name="Hiperlink Visitado" xfId="2446" builtinId="9" hidden="1"/>
    <cellStyle name="Hiperlink Visitado" xfId="2448" builtinId="9" hidden="1"/>
    <cellStyle name="Hiperlink Visitado" xfId="2450" builtinId="9" hidden="1"/>
    <cellStyle name="Hiperlink Visitado" xfId="2452" builtinId="9" hidden="1"/>
    <cellStyle name="Hiperlink Visitado" xfId="2454" builtinId="9" hidden="1"/>
    <cellStyle name="Hiperlink Visitado" xfId="2456" builtinId="9" hidden="1"/>
    <cellStyle name="Hiperlink Visitado" xfId="2458" builtinId="9" hidden="1"/>
    <cellStyle name="Hiperlink Visitado" xfId="2460" builtinId="9" hidden="1"/>
    <cellStyle name="Hiperlink Visitado" xfId="2462" builtinId="9" hidden="1"/>
    <cellStyle name="Hiperlink Visitado" xfId="2464" builtinId="9" hidden="1"/>
    <cellStyle name="Hiperlink Visitado" xfId="2466" builtinId="9" hidden="1"/>
    <cellStyle name="Hiperlink Visitado" xfId="2468" builtinId="9" hidden="1"/>
    <cellStyle name="Hiperlink Visitado" xfId="2470" builtinId="9" hidden="1"/>
    <cellStyle name="Hiperlink Visitado" xfId="2472" builtinId="9" hidden="1"/>
    <cellStyle name="Hiperlink Visitado" xfId="2474" builtinId="9" hidden="1"/>
    <cellStyle name="Hiperlink Visitado" xfId="1789" builtinId="9" hidden="1"/>
    <cellStyle name="Hiperlink Visitado" xfId="2478" builtinId="9" hidden="1"/>
    <cellStyle name="Hiperlink Visitado" xfId="2480" builtinId="9" hidden="1"/>
    <cellStyle name="Hiperlink Visitado" xfId="2482" builtinId="9" hidden="1"/>
    <cellStyle name="Hiperlink Visitado" xfId="2484" builtinId="9" hidden="1"/>
    <cellStyle name="Hiperlink Visitado" xfId="2486" builtinId="9" hidden="1"/>
    <cellStyle name="Hiperlink Visitado" xfId="2488" builtinId="9" hidden="1"/>
    <cellStyle name="Hiperlink Visitado" xfId="2490" builtinId="9" hidden="1"/>
    <cellStyle name="Hiperlink Visitado" xfId="2492" builtinId="9" hidden="1"/>
    <cellStyle name="Hiperlink Visitado" xfId="2494" builtinId="9" hidden="1"/>
    <cellStyle name="Hiperlink Visitado" xfId="2496" builtinId="9" hidden="1"/>
    <cellStyle name="Hiperlink Visitado" xfId="2498" builtinId="9" hidden="1"/>
    <cellStyle name="Hiperlink Visitado" xfId="2500" builtinId="9" hidden="1"/>
    <cellStyle name="Hiperlink Visitado" xfId="2502" builtinId="9" hidden="1"/>
    <cellStyle name="Hiperlink Visitado" xfId="2504" builtinId="9" hidden="1"/>
    <cellStyle name="Hiperlink Visitado" xfId="2506" builtinId="9" hidden="1"/>
    <cellStyle name="Hiperlink Visitado" xfId="2508" builtinId="9" hidden="1"/>
    <cellStyle name="Hiperlink Visitado" xfId="2510" builtinId="9" hidden="1"/>
    <cellStyle name="Hiperlink Visitado" xfId="2512" builtinId="9" hidden="1"/>
    <cellStyle name="Hiperlink Visitado" xfId="2514" builtinId="9" hidden="1"/>
    <cellStyle name="Hiperlink Visitado" xfId="2516" builtinId="9" hidden="1"/>
    <cellStyle name="Hiperlink Visitado" xfId="2518" builtinId="9" hidden="1"/>
    <cellStyle name="Hiperlink Visitado" xfId="2520" builtinId="9" hidden="1"/>
    <cellStyle name="Hiperlink Visitado" xfId="2522" builtinId="9" hidden="1"/>
    <cellStyle name="Hiperlink Visitado" xfId="2524" builtinId="9" hidden="1"/>
    <cellStyle name="Hiperlink Visitado" xfId="2526" builtinId="9" hidden="1"/>
    <cellStyle name="Hiperlink Visitado" xfId="2528" builtinId="9" hidden="1"/>
    <cellStyle name="Hiperlink Visitado" xfId="2530" builtinId="9" hidden="1"/>
    <cellStyle name="Hiperlink Visitado" xfId="2532" builtinId="9" hidden="1"/>
    <cellStyle name="Hiperlink Visitado" xfId="2534" builtinId="9" hidden="1"/>
    <cellStyle name="Hiperlink Visitado" xfId="2536" builtinId="9" hidden="1"/>
    <cellStyle name="Hiperlink Visitado" xfId="2538" builtinId="9" hidden="1"/>
    <cellStyle name="Hiperlink Visitado" xfId="2540" builtinId="9" hidden="1"/>
    <cellStyle name="Hiperlink Visitado" xfId="2542" builtinId="9" hidden="1"/>
    <cellStyle name="Hiperlink Visitado" xfId="2544" builtinId="9" hidden="1"/>
    <cellStyle name="Hiperlink Visitado" xfId="2546" builtinId="9" hidden="1"/>
    <cellStyle name="Hiperlink Visitado" xfId="2548" builtinId="9" hidden="1"/>
    <cellStyle name="Hiperlink Visitado" xfId="2550" builtinId="9" hidden="1"/>
    <cellStyle name="Hiperlink Visitado" xfId="2552" builtinId="9" hidden="1"/>
    <cellStyle name="Hiperlink Visitado" xfId="2554" builtinId="9" hidden="1"/>
    <cellStyle name="Hiperlink Visitado" xfId="2556" builtinId="9" hidden="1"/>
    <cellStyle name="Hiperlink Visitado" xfId="2558" builtinId="9" hidden="1"/>
    <cellStyle name="Hiperlink Visitado" xfId="2560" builtinId="9" hidden="1"/>
    <cellStyle name="Hiperlink Visitado" xfId="2562" builtinId="9" hidden="1"/>
    <cellStyle name="Hiperlink Visitado" xfId="2564" builtinId="9" hidden="1"/>
    <cellStyle name="Hiperlink Visitado" xfId="2566" builtinId="9" hidden="1"/>
    <cellStyle name="Hiperlink Visitado" xfId="2568" builtinId="9" hidden="1"/>
    <cellStyle name="Hiperlink Visitado" xfId="2570" builtinId="9" hidden="1"/>
    <cellStyle name="Hiperlink Visitado" xfId="2572" builtinId="9" hidden="1"/>
    <cellStyle name="Hiperlink Visitado" xfId="1887" builtinId="9" hidden="1"/>
    <cellStyle name="Hiperlink Visitado" xfId="2576" builtinId="9" hidden="1"/>
    <cellStyle name="Hiperlink Visitado" xfId="2578" builtinId="9" hidden="1"/>
    <cellStyle name="Hiperlink Visitado" xfId="2580" builtinId="9" hidden="1"/>
    <cellStyle name="Hiperlink Visitado" xfId="2582" builtinId="9" hidden="1"/>
    <cellStyle name="Hiperlink Visitado" xfId="2584" builtinId="9" hidden="1"/>
    <cellStyle name="Hiperlink Visitado" xfId="2586" builtinId="9" hidden="1"/>
    <cellStyle name="Hiperlink Visitado" xfId="2588" builtinId="9" hidden="1"/>
    <cellStyle name="Hiperlink Visitado" xfId="2590" builtinId="9" hidden="1"/>
    <cellStyle name="Hiperlink Visitado" xfId="2592" builtinId="9" hidden="1"/>
    <cellStyle name="Hiperlink Visitado" xfId="2594" builtinId="9" hidden="1"/>
    <cellStyle name="Hiperlink Visitado" xfId="2596" builtinId="9" hidden="1"/>
    <cellStyle name="Hiperlink Visitado" xfId="2598" builtinId="9" hidden="1"/>
    <cellStyle name="Hiperlink Visitado" xfId="2600" builtinId="9" hidden="1"/>
    <cellStyle name="Hiperlink Visitado" xfId="2602" builtinId="9" hidden="1"/>
    <cellStyle name="Hiperlink Visitado" xfId="2604" builtinId="9" hidden="1"/>
    <cellStyle name="Hiperlink Visitado" xfId="2606" builtinId="9" hidden="1"/>
    <cellStyle name="Hiperlink Visitado" xfId="2608" builtinId="9" hidden="1"/>
    <cellStyle name="Hiperlink Visitado" xfId="2610" builtinId="9" hidden="1"/>
    <cellStyle name="Hiperlink Visitado" xfId="2612" builtinId="9" hidden="1"/>
    <cellStyle name="Hiperlink Visitado" xfId="2614" builtinId="9" hidden="1"/>
    <cellStyle name="Hiperlink Visitado" xfId="2616" builtinId="9" hidden="1"/>
    <cellStyle name="Hiperlink Visitado" xfId="2618" builtinId="9" hidden="1"/>
    <cellStyle name="Hiperlink Visitado" xfId="2620" builtinId="9" hidden="1"/>
    <cellStyle name="Hiperlink Visitado" xfId="2622" builtinId="9" hidden="1"/>
    <cellStyle name="Hiperlink Visitado" xfId="2624" builtinId="9" hidden="1"/>
    <cellStyle name="Hiperlink Visitado" xfId="2626" builtinId="9" hidden="1"/>
    <cellStyle name="Hiperlink Visitado" xfId="2628" builtinId="9" hidden="1"/>
    <cellStyle name="Hiperlink Visitado" xfId="2630" builtinId="9" hidden="1"/>
    <cellStyle name="Hiperlink Visitado" xfId="2632" builtinId="9" hidden="1"/>
    <cellStyle name="Hiperlink Visitado" xfId="2634" builtinId="9" hidden="1"/>
    <cellStyle name="Hiperlink Visitado" xfId="2636" builtinId="9" hidden="1"/>
    <cellStyle name="Hiperlink Visitado" xfId="2638" builtinId="9" hidden="1"/>
    <cellStyle name="Hiperlink Visitado" xfId="2640" builtinId="9" hidden="1"/>
    <cellStyle name="Hiperlink Visitado" xfId="2642" builtinId="9" hidden="1"/>
    <cellStyle name="Hiperlink Visitado" xfId="2644" builtinId="9" hidden="1"/>
    <cellStyle name="Hiperlink Visitado" xfId="2646" builtinId="9" hidden="1"/>
    <cellStyle name="Hiperlink Visitado" xfId="2648" builtinId="9" hidden="1"/>
    <cellStyle name="Hiperlink Visitado" xfId="2650" builtinId="9" hidden="1"/>
    <cellStyle name="Hiperlink Visitado" xfId="2652" builtinId="9" hidden="1"/>
    <cellStyle name="Hiperlink Visitado" xfId="2654" builtinId="9" hidden="1"/>
    <cellStyle name="Hiperlink Visitado" xfId="2656" builtinId="9" hidden="1"/>
    <cellStyle name="Hiperlink Visitado" xfId="2658" builtinId="9" hidden="1"/>
    <cellStyle name="Hiperlink Visitado" xfId="2660" builtinId="9" hidden="1"/>
    <cellStyle name="Hiperlink Visitado" xfId="2662" builtinId="9" hidden="1"/>
    <cellStyle name="Hiperlink Visitado" xfId="2664" builtinId="9" hidden="1"/>
    <cellStyle name="Hiperlink Visitado" xfId="2666" builtinId="9" hidden="1"/>
    <cellStyle name="Hiperlink Visitado" xfId="2668" builtinId="9" hidden="1"/>
    <cellStyle name="Hiperlink Visitado" xfId="2670" builtinId="9" hidden="1"/>
    <cellStyle name="Hiperlink Visitado" xfId="1985" builtinId="9" hidden="1"/>
    <cellStyle name="Hiperlink Visitado" xfId="2673" builtinId="9" hidden="1"/>
    <cellStyle name="Hiperlink Visitado" xfId="2675" builtinId="9" hidden="1"/>
    <cellStyle name="Hiperlink Visitado" xfId="2677" builtinId="9" hidden="1"/>
    <cellStyle name="Hiperlink Visitado" xfId="2679" builtinId="9" hidden="1"/>
    <cellStyle name="Hiperlink Visitado" xfId="2681" builtinId="9" hidden="1"/>
    <cellStyle name="Hiperlink Visitado" xfId="2683" builtinId="9" hidden="1"/>
    <cellStyle name="Hiperlink Visitado" xfId="2685" builtinId="9" hidden="1"/>
    <cellStyle name="Hiperlink Visitado" xfId="2687" builtinId="9" hidden="1"/>
    <cellStyle name="Hiperlink Visitado" xfId="2689" builtinId="9" hidden="1"/>
    <cellStyle name="Hiperlink Visitado" xfId="2691" builtinId="9" hidden="1"/>
    <cellStyle name="Hiperlink Visitado" xfId="2693" builtinId="9" hidden="1"/>
    <cellStyle name="Hiperlink Visitado" xfId="2695" builtinId="9" hidden="1"/>
    <cellStyle name="Hiperlink Visitado" xfId="2697" builtinId="9" hidden="1"/>
    <cellStyle name="Hiperlink Visitado" xfId="2699" builtinId="9" hidden="1"/>
    <cellStyle name="Hiperlink Visitado" xfId="2701" builtinId="9" hidden="1"/>
    <cellStyle name="Hiperlink Visitado" xfId="2703" builtinId="9" hidden="1"/>
    <cellStyle name="Hiperlink Visitado" xfId="2705" builtinId="9" hidden="1"/>
    <cellStyle name="Hiperlink Visitado" xfId="2707" builtinId="9" hidden="1"/>
    <cellStyle name="Hiperlink Visitado" xfId="2709" builtinId="9" hidden="1"/>
    <cellStyle name="Hiperlink Visitado" xfId="2711" builtinId="9" hidden="1"/>
    <cellStyle name="Hiperlink Visitado" xfId="2713" builtinId="9" hidden="1"/>
    <cellStyle name="Hiperlink Visitado" xfId="2715" builtinId="9" hidden="1"/>
    <cellStyle name="Hiperlink Visitado" xfId="2717" builtinId="9" hidden="1"/>
    <cellStyle name="Hiperlink Visitado" xfId="2719" builtinId="9" hidden="1"/>
    <cellStyle name="Hiperlink Visitado" xfId="2721" builtinId="9" hidden="1"/>
    <cellStyle name="Hiperlink Visitado" xfId="2723" builtinId="9" hidden="1"/>
    <cellStyle name="Hiperlink Visitado" xfId="2725" builtinId="9" hidden="1"/>
    <cellStyle name="Hiperlink Visitado" xfId="2727" builtinId="9" hidden="1"/>
    <cellStyle name="Hiperlink Visitado" xfId="2729" builtinId="9" hidden="1"/>
    <cellStyle name="Hiperlink Visitado" xfId="2731" builtinId="9" hidden="1"/>
    <cellStyle name="Hiperlink Visitado" xfId="2733" builtinId="9" hidden="1"/>
    <cellStyle name="Hiperlink Visitado" xfId="2735" builtinId="9" hidden="1"/>
    <cellStyle name="Hiperlink Visitado" xfId="2737" builtinId="9" hidden="1"/>
    <cellStyle name="Hiperlink Visitado" xfId="2739" builtinId="9" hidden="1"/>
    <cellStyle name="Hiperlink Visitado" xfId="2741" builtinId="9" hidden="1"/>
    <cellStyle name="Hiperlink Visitado" xfId="2743" builtinId="9" hidden="1"/>
    <cellStyle name="Hiperlink Visitado" xfId="2745" builtinId="9" hidden="1"/>
    <cellStyle name="Hiperlink Visitado" xfId="2747" builtinId="9" hidden="1"/>
    <cellStyle name="Hiperlink Visitado" xfId="2749" builtinId="9" hidden="1"/>
    <cellStyle name="Hiperlink Visitado" xfId="2751" builtinId="9" hidden="1"/>
    <cellStyle name="Hiperlink Visitado" xfId="2753" builtinId="9" hidden="1"/>
    <cellStyle name="Hiperlink Visitado" xfId="2755" builtinId="9" hidden="1"/>
    <cellStyle name="Hiperlink Visitado" xfId="2757" builtinId="9" hidden="1"/>
    <cellStyle name="Hiperlink Visitado" xfId="2759" builtinId="9" hidden="1"/>
    <cellStyle name="Hiperlink Visitado" xfId="2761" builtinId="9" hidden="1"/>
    <cellStyle name="Hiperlink Visitado" xfId="2763" builtinId="9" hidden="1"/>
    <cellStyle name="Hiperlink Visitado" xfId="2765" builtinId="9" hidden="1"/>
    <cellStyle name="Hiperlink Visitado" xfId="2767" builtinId="9" hidden="1"/>
    <cellStyle name="Hiperlink Visitado" xfId="2083" builtinId="9" hidden="1"/>
    <cellStyle name="Hiperlink Visitado" xfId="2771" builtinId="9" hidden="1"/>
    <cellStyle name="Hiperlink Visitado" xfId="2773" builtinId="9" hidden="1"/>
    <cellStyle name="Hiperlink Visitado" xfId="2775" builtinId="9" hidden="1"/>
    <cellStyle name="Hiperlink Visitado" xfId="2777" builtinId="9" hidden="1"/>
    <cellStyle name="Hiperlink Visitado" xfId="2779" builtinId="9" hidden="1"/>
    <cellStyle name="Hiperlink Visitado" xfId="2781" builtinId="9" hidden="1"/>
    <cellStyle name="Hiperlink Visitado" xfId="2783" builtinId="9" hidden="1"/>
    <cellStyle name="Hiperlink Visitado" xfId="2785" builtinId="9" hidden="1"/>
    <cellStyle name="Hiperlink Visitado" xfId="2787" builtinId="9" hidden="1"/>
    <cellStyle name="Hiperlink Visitado" xfId="2789" builtinId="9" hidden="1"/>
    <cellStyle name="Hiperlink Visitado" xfId="2791" builtinId="9" hidden="1"/>
    <cellStyle name="Hiperlink Visitado" xfId="2793" builtinId="9" hidden="1"/>
    <cellStyle name="Hiperlink Visitado" xfId="2795" builtinId="9" hidden="1"/>
    <cellStyle name="Hiperlink Visitado" xfId="2797" builtinId="9" hidden="1"/>
    <cellStyle name="Hiperlink Visitado" xfId="2799" builtinId="9" hidden="1"/>
    <cellStyle name="Hiperlink Visitado" xfId="2801" builtinId="9" hidden="1"/>
    <cellStyle name="Hiperlink Visitado" xfId="2803" builtinId="9" hidden="1"/>
    <cellStyle name="Hiperlink Visitado" xfId="2805" builtinId="9" hidden="1"/>
    <cellStyle name="Hiperlink Visitado" xfId="2807" builtinId="9" hidden="1"/>
    <cellStyle name="Hiperlink Visitado" xfId="2809" builtinId="9" hidden="1"/>
    <cellStyle name="Hiperlink Visitado" xfId="2811" builtinId="9" hidden="1"/>
    <cellStyle name="Hiperlink Visitado" xfId="2813" builtinId="9" hidden="1"/>
    <cellStyle name="Hiperlink Visitado" xfId="2815" builtinId="9" hidden="1"/>
    <cellStyle name="Hiperlink Visitado" xfId="2817" builtinId="9" hidden="1"/>
    <cellStyle name="Hiperlink Visitado" xfId="2819" builtinId="9" hidden="1"/>
    <cellStyle name="Hiperlink Visitado" xfId="2821" builtinId="9" hidden="1"/>
    <cellStyle name="Hiperlink Visitado" xfId="2823" builtinId="9" hidden="1"/>
    <cellStyle name="Hiperlink Visitado" xfId="2825" builtinId="9" hidden="1"/>
    <cellStyle name="Hiperlink Visitado" xfId="2827" builtinId="9" hidden="1"/>
    <cellStyle name="Hiperlink Visitado" xfId="2829" builtinId="9" hidden="1"/>
    <cellStyle name="Hiperlink Visitado" xfId="2831" builtinId="9" hidden="1"/>
    <cellStyle name="Hiperlink Visitado" xfId="2833" builtinId="9" hidden="1"/>
    <cellStyle name="Hiperlink Visitado" xfId="2835" builtinId="9" hidden="1"/>
    <cellStyle name="Hiperlink Visitado" xfId="2837" builtinId="9" hidden="1"/>
    <cellStyle name="Hiperlink Visitado" xfId="2839" builtinId="9" hidden="1"/>
    <cellStyle name="Hiperlink Visitado" xfId="2841" builtinId="9" hidden="1"/>
    <cellStyle name="Hiperlink Visitado" xfId="2843" builtinId="9" hidden="1"/>
    <cellStyle name="Hiperlink Visitado" xfId="2845" builtinId="9" hidden="1"/>
    <cellStyle name="Hiperlink Visitado" xfId="2847" builtinId="9" hidden="1"/>
    <cellStyle name="Hiperlink Visitado" xfId="2849" builtinId="9" hidden="1"/>
    <cellStyle name="Hiperlink Visitado" xfId="2851" builtinId="9" hidden="1"/>
    <cellStyle name="Hiperlink Visitado" xfId="2853" builtinId="9" hidden="1"/>
    <cellStyle name="Hiperlink Visitado" xfId="2855" builtinId="9" hidden="1"/>
    <cellStyle name="Hiperlink Visitado" xfId="2857" builtinId="9" hidden="1"/>
    <cellStyle name="Hiperlink Visitado" xfId="2859" builtinId="9" hidden="1"/>
    <cellStyle name="Hiperlink Visitado" xfId="2861" builtinId="9" hidden="1"/>
    <cellStyle name="Hiperlink Visitado" xfId="2863" builtinId="9" hidden="1"/>
    <cellStyle name="Hiperlink Visitado" xfId="2865" builtinId="9" hidden="1"/>
    <cellStyle name="Hiperlink Visitado" xfId="2181" builtinId="9" hidden="1"/>
    <cellStyle name="Hiperlink Visitado" xfId="2868" builtinId="9" hidden="1"/>
    <cellStyle name="Hiperlink Visitado" xfId="2870" builtinId="9" hidden="1"/>
    <cellStyle name="Hiperlink Visitado" xfId="2872" builtinId="9" hidden="1"/>
    <cellStyle name="Hiperlink Visitado" xfId="2874" builtinId="9" hidden="1"/>
    <cellStyle name="Hiperlink Visitado" xfId="2876" builtinId="9" hidden="1"/>
    <cellStyle name="Hiperlink Visitado" xfId="2878" builtinId="9" hidden="1"/>
    <cellStyle name="Hiperlink Visitado" xfId="2880" builtinId="9" hidden="1"/>
    <cellStyle name="Hiperlink Visitado" xfId="2882" builtinId="9" hidden="1"/>
    <cellStyle name="Hiperlink Visitado" xfId="2884" builtinId="9" hidden="1"/>
    <cellStyle name="Hiperlink Visitado" xfId="2886" builtinId="9" hidden="1"/>
    <cellStyle name="Hiperlink Visitado" xfId="2888" builtinId="9" hidden="1"/>
    <cellStyle name="Hiperlink Visitado" xfId="2890" builtinId="9" hidden="1"/>
    <cellStyle name="Hiperlink Visitado" xfId="2892" builtinId="9" hidden="1"/>
    <cellStyle name="Hiperlink Visitado" xfId="2894" builtinId="9" hidden="1"/>
    <cellStyle name="Hiperlink Visitado" xfId="2896" builtinId="9" hidden="1"/>
    <cellStyle name="Hiperlink Visitado" xfId="2898" builtinId="9" hidden="1"/>
    <cellStyle name="Hiperlink Visitado" xfId="2900" builtinId="9" hidden="1"/>
    <cellStyle name="Hiperlink Visitado" xfId="2902" builtinId="9" hidden="1"/>
    <cellStyle name="Hiperlink Visitado" xfId="2904" builtinId="9" hidden="1"/>
    <cellStyle name="Hiperlink Visitado" xfId="2906" builtinId="9" hidden="1"/>
    <cellStyle name="Hiperlink Visitado" xfId="2908" builtinId="9" hidden="1"/>
    <cellStyle name="Hiperlink Visitado" xfId="2910" builtinId="9" hidden="1"/>
    <cellStyle name="Hiperlink Visitado" xfId="2912" builtinId="9" hidden="1"/>
    <cellStyle name="Hiperlink Visitado" xfId="2914" builtinId="9" hidden="1"/>
    <cellStyle name="Hiperlink Visitado" xfId="2916" builtinId="9" hidden="1"/>
    <cellStyle name="Hiperlink Visitado" xfId="2918" builtinId="9" hidden="1"/>
    <cellStyle name="Hiperlink Visitado" xfId="2920" builtinId="9" hidden="1"/>
    <cellStyle name="Hiperlink Visitado" xfId="2922" builtinId="9" hidden="1"/>
    <cellStyle name="Hiperlink Visitado" xfId="2924" builtinId="9" hidden="1"/>
    <cellStyle name="Hiperlink Visitado" xfId="2926" builtinId="9" hidden="1"/>
    <cellStyle name="Hiperlink Visitado" xfId="2928" builtinId="9" hidden="1"/>
    <cellStyle name="Hiperlink Visitado" xfId="2930" builtinId="9" hidden="1"/>
    <cellStyle name="Hiperlink Visitado" xfId="2932" builtinId="9" hidden="1"/>
    <cellStyle name="Hiperlink Visitado" xfId="2934" builtinId="9" hidden="1"/>
    <cellStyle name="Hiperlink Visitado" xfId="2936" builtinId="9" hidden="1"/>
    <cellStyle name="Hiperlink Visitado" xfId="2938" builtinId="9" hidden="1"/>
    <cellStyle name="Hiperlink Visitado" xfId="2940" builtinId="9" hidden="1"/>
    <cellStyle name="Hiperlink Visitado" xfId="2942" builtinId="9" hidden="1"/>
    <cellStyle name="Hiperlink Visitado" xfId="2944" builtinId="9" hidden="1"/>
    <cellStyle name="Hiperlink Visitado" xfId="2946" builtinId="9" hidden="1"/>
    <cellStyle name="Hiperlink Visitado" xfId="2948" builtinId="9" hidden="1"/>
    <cellStyle name="Hiperlink Visitado" xfId="2950" builtinId="9" hidden="1"/>
    <cellStyle name="Hiperlink Visitado" xfId="2952" builtinId="9" hidden="1"/>
    <cellStyle name="Hiperlink Visitado" xfId="2954" builtinId="9" hidden="1"/>
    <cellStyle name="Hiperlink Visitado" xfId="2956" builtinId="9" hidden="1"/>
    <cellStyle name="Hiperlink Visitado" xfId="2958" builtinId="9" hidden="1"/>
    <cellStyle name="Hiperlink Visitado" xfId="2960" builtinId="9" hidden="1"/>
    <cellStyle name="Hiperlink Visitado" xfId="2962" builtinId="9" hidden="1"/>
    <cellStyle name="Hiperlink Visitado" xfId="2279" builtinId="9" hidden="1"/>
    <cellStyle name="Hiperlink Visitado" xfId="2965" builtinId="9" hidden="1"/>
    <cellStyle name="Hiperlink Visitado" xfId="2967" builtinId="9" hidden="1"/>
    <cellStyle name="Hiperlink Visitado" xfId="2969" builtinId="9" hidden="1"/>
    <cellStyle name="Hiperlink Visitado" xfId="2971" builtinId="9" hidden="1"/>
    <cellStyle name="Hiperlink Visitado" xfId="2973" builtinId="9" hidden="1"/>
    <cellStyle name="Hiperlink Visitado" xfId="2975" builtinId="9" hidden="1"/>
    <cellStyle name="Hiperlink Visitado" xfId="2977" builtinId="9" hidden="1"/>
    <cellStyle name="Hiperlink Visitado" xfId="2979" builtinId="9" hidden="1"/>
    <cellStyle name="Hiperlink Visitado" xfId="2981" builtinId="9" hidden="1"/>
    <cellStyle name="Hiperlink Visitado" xfId="2983" builtinId="9" hidden="1"/>
    <cellStyle name="Hiperlink Visitado" xfId="2985" builtinId="9" hidden="1"/>
    <cellStyle name="Hiperlink Visitado" xfId="2987" builtinId="9" hidden="1"/>
    <cellStyle name="Hiperlink Visitado" xfId="2989" builtinId="9" hidden="1"/>
    <cellStyle name="Hiperlink Visitado" xfId="2991" builtinId="9" hidden="1"/>
    <cellStyle name="Hiperlink Visitado" xfId="2993" builtinId="9" hidden="1"/>
    <cellStyle name="Hiperlink Visitado" xfId="2995" builtinId="9" hidden="1"/>
    <cellStyle name="Hiperlink Visitado" xfId="2997" builtinId="9" hidden="1"/>
    <cellStyle name="Hiperlink Visitado" xfId="2999" builtinId="9" hidden="1"/>
    <cellStyle name="Hiperlink Visitado" xfId="3001" builtinId="9" hidden="1"/>
    <cellStyle name="Hiperlink Visitado" xfId="3003" builtinId="9" hidden="1"/>
    <cellStyle name="Hiperlink Visitado" xfId="3005" builtinId="9" hidden="1"/>
    <cellStyle name="Hiperlink Visitado" xfId="3007" builtinId="9" hidden="1"/>
    <cellStyle name="Hiperlink Visitado" xfId="3009" builtinId="9" hidden="1"/>
    <cellStyle name="Hiperlink Visitado" xfId="3011" builtinId="9" hidden="1"/>
    <cellStyle name="Hiperlink Visitado" xfId="3013" builtinId="9" hidden="1"/>
    <cellStyle name="Hiperlink Visitado" xfId="3015" builtinId="9" hidden="1"/>
    <cellStyle name="Hiperlink Visitado" xfId="3017" builtinId="9" hidden="1"/>
    <cellStyle name="Hiperlink Visitado" xfId="3019" builtinId="9" hidden="1"/>
    <cellStyle name="Hiperlink Visitado" xfId="3021" builtinId="9" hidden="1"/>
    <cellStyle name="Hiperlink Visitado" xfId="3023" builtinId="9" hidden="1"/>
    <cellStyle name="Hiperlink Visitado" xfId="3025" builtinId="9" hidden="1"/>
    <cellStyle name="Hiperlink Visitado" xfId="3027" builtinId="9" hidden="1"/>
    <cellStyle name="Hiperlink Visitado" xfId="3029" builtinId="9" hidden="1"/>
    <cellStyle name="Hiperlink Visitado" xfId="3031" builtinId="9" hidden="1"/>
    <cellStyle name="Hiperlink Visitado" xfId="3033" builtinId="9" hidden="1"/>
    <cellStyle name="Hiperlink Visitado" xfId="3035" builtinId="9" hidden="1"/>
    <cellStyle name="Hiperlink Visitado" xfId="3037" builtinId="9" hidden="1"/>
    <cellStyle name="Hiperlink Visitado" xfId="3039" builtinId="9" hidden="1"/>
    <cellStyle name="Hiperlink Visitado" xfId="3041" builtinId="9" hidden="1"/>
    <cellStyle name="Hiperlink Visitado" xfId="3043" builtinId="9" hidden="1"/>
    <cellStyle name="Hiperlink Visitado" xfId="3045" builtinId="9" hidden="1"/>
    <cellStyle name="Hiperlink Visitado" xfId="3047" builtinId="9" hidden="1"/>
    <cellStyle name="Hiperlink Visitado" xfId="3049" builtinId="9" hidden="1"/>
    <cellStyle name="Hiperlink Visitado" xfId="3051" builtinId="9" hidden="1"/>
    <cellStyle name="Hiperlink Visitado" xfId="3053" builtinId="9" hidden="1"/>
    <cellStyle name="Hiperlink Visitado" xfId="3055" builtinId="9" hidden="1"/>
    <cellStyle name="Hiperlink Visitado" xfId="3057" builtinId="9" hidden="1"/>
    <cellStyle name="Hiperlink Visitado" xfId="3059" builtinId="9" hidden="1"/>
    <cellStyle name="Hiperlink Visitado" xfId="2377" builtinId="9" hidden="1"/>
    <cellStyle name="Hiperlink Visitado" xfId="3062" builtinId="9" hidden="1"/>
    <cellStyle name="Hiperlink Visitado" xfId="3064" builtinId="9" hidden="1"/>
    <cellStyle name="Hiperlink Visitado" xfId="3066" builtinId="9" hidden="1"/>
    <cellStyle name="Hiperlink Visitado" xfId="3068" builtinId="9" hidden="1"/>
    <cellStyle name="Hiperlink Visitado" xfId="3070" builtinId="9" hidden="1"/>
    <cellStyle name="Hiperlink Visitado" xfId="3072" builtinId="9" hidden="1"/>
    <cellStyle name="Hiperlink Visitado" xfId="3074" builtinId="9" hidden="1"/>
    <cellStyle name="Hiperlink Visitado" xfId="3076" builtinId="9" hidden="1"/>
    <cellStyle name="Hiperlink Visitado" xfId="3078" builtinId="9" hidden="1"/>
    <cellStyle name="Hiperlink Visitado" xfId="3080" builtinId="9" hidden="1"/>
    <cellStyle name="Hiperlink Visitado" xfId="3082" builtinId="9" hidden="1"/>
    <cellStyle name="Hiperlink Visitado" xfId="3084" builtinId="9" hidden="1"/>
    <cellStyle name="Hiperlink Visitado" xfId="3086" builtinId="9" hidden="1"/>
    <cellStyle name="Hiperlink Visitado" xfId="3088" builtinId="9" hidden="1"/>
    <cellStyle name="Hiperlink Visitado" xfId="3090" builtinId="9" hidden="1"/>
    <cellStyle name="Hiperlink Visitado" xfId="3092" builtinId="9" hidden="1"/>
    <cellStyle name="Hiperlink Visitado" xfId="3094" builtinId="9" hidden="1"/>
    <cellStyle name="Hiperlink Visitado" xfId="3096" builtinId="9" hidden="1"/>
    <cellStyle name="Hiperlink Visitado" xfId="3098" builtinId="9" hidden="1"/>
    <cellStyle name="Hiperlink Visitado" xfId="3100" builtinId="9" hidden="1"/>
    <cellStyle name="Hiperlink Visitado" xfId="3102" builtinId="9" hidden="1"/>
    <cellStyle name="Hiperlink Visitado" xfId="3104" builtinId="9" hidden="1"/>
    <cellStyle name="Hiperlink Visitado" xfId="3106" builtinId="9" hidden="1"/>
    <cellStyle name="Hiperlink Visitado" xfId="3108" builtinId="9" hidden="1"/>
    <cellStyle name="Hiperlink Visitado" xfId="3110" builtinId="9" hidden="1"/>
    <cellStyle name="Hiperlink Visitado" xfId="3112" builtinId="9" hidden="1"/>
    <cellStyle name="Hiperlink Visitado" xfId="3114" builtinId="9" hidden="1"/>
    <cellStyle name="Hiperlink Visitado" xfId="3116" builtinId="9" hidden="1"/>
    <cellStyle name="Hiperlink Visitado" xfId="3118" builtinId="9" hidden="1"/>
    <cellStyle name="Hiperlink Visitado" xfId="3120" builtinId="9" hidden="1"/>
    <cellStyle name="Hiperlink Visitado" xfId="3122" builtinId="9" hidden="1"/>
    <cellStyle name="Hiperlink Visitado" xfId="3124" builtinId="9" hidden="1"/>
    <cellStyle name="Hiperlink Visitado" xfId="3126" builtinId="9" hidden="1"/>
    <cellStyle name="Hiperlink Visitado" xfId="3128" builtinId="9" hidden="1"/>
    <cellStyle name="Hiperlink Visitado" xfId="3130" builtinId="9" hidden="1"/>
    <cellStyle name="Hiperlink Visitado" xfId="3132" builtinId="9" hidden="1"/>
    <cellStyle name="Hiperlink Visitado" xfId="3134" builtinId="9" hidden="1"/>
    <cellStyle name="Hiperlink Visitado" xfId="3136" builtinId="9" hidden="1"/>
    <cellStyle name="Hiperlink Visitado" xfId="3138" builtinId="9" hidden="1"/>
    <cellStyle name="Hiperlink Visitado" xfId="3140" builtinId="9" hidden="1"/>
    <cellStyle name="Hiperlink Visitado" xfId="3142" builtinId="9" hidden="1"/>
    <cellStyle name="Hiperlink Visitado" xfId="3144" builtinId="9" hidden="1"/>
    <cellStyle name="Hiperlink Visitado" xfId="3146" builtinId="9" hidden="1"/>
    <cellStyle name="Hiperlink Visitado" xfId="3148" builtinId="9" hidden="1"/>
    <cellStyle name="Hiperlink Visitado" xfId="3150" builtinId="9" hidden="1"/>
    <cellStyle name="Hiperlink Visitado" xfId="3152" builtinId="9" hidden="1"/>
    <cellStyle name="Hiperlink Visitado" xfId="3154" builtinId="9" hidden="1"/>
    <cellStyle name="Hiperlink Visitado" xfId="3156" builtinId="9" hidden="1"/>
    <cellStyle name="Hiperlink Visitado" xfId="2475" builtinId="9" hidden="1"/>
    <cellStyle name="Hiperlink Visitado" xfId="3158" builtinId="9" hidden="1"/>
    <cellStyle name="Hiperlink Visitado" xfId="3160" builtinId="9" hidden="1"/>
    <cellStyle name="Hiperlink Visitado" xfId="3162" builtinId="9" hidden="1"/>
    <cellStyle name="Hiperlink Visitado" xfId="3164" builtinId="9" hidden="1"/>
    <cellStyle name="Hiperlink Visitado" xfId="3166" builtinId="9" hidden="1"/>
    <cellStyle name="Hiperlink Visitado" xfId="3168" builtinId="9" hidden="1"/>
    <cellStyle name="Hiperlink Visitado" xfId="3170" builtinId="9" hidden="1"/>
    <cellStyle name="Hiperlink Visitado" xfId="3172" builtinId="9" hidden="1"/>
    <cellStyle name="Hiperlink Visitado" xfId="3174" builtinId="9" hidden="1"/>
    <cellStyle name="Hiperlink Visitado" xfId="3176" builtinId="9" hidden="1"/>
    <cellStyle name="Hiperlink Visitado" xfId="3178" builtinId="9" hidden="1"/>
    <cellStyle name="Hiperlink Visitado" xfId="3180" builtinId="9" hidden="1"/>
    <cellStyle name="Hiperlink Visitado" xfId="3182" builtinId="9" hidden="1"/>
    <cellStyle name="Hiperlink Visitado" xfId="3184" builtinId="9" hidden="1"/>
    <cellStyle name="Hiperlink Visitado" xfId="3186" builtinId="9" hidden="1"/>
    <cellStyle name="Hiperlink Visitado" xfId="3188" builtinId="9" hidden="1"/>
    <cellStyle name="Hiperlink Visitado" xfId="3190" builtinId="9" hidden="1"/>
    <cellStyle name="Hiperlink Visitado" xfId="3192" builtinId="9" hidden="1"/>
    <cellStyle name="Hiperlink Visitado" xfId="3194" builtinId="9" hidden="1"/>
    <cellStyle name="Hiperlink Visitado" xfId="3196" builtinId="9" hidden="1"/>
    <cellStyle name="Hiperlink Visitado" xfId="3198" builtinId="9" hidden="1"/>
    <cellStyle name="Hiperlink Visitado" xfId="3200" builtinId="9" hidden="1"/>
    <cellStyle name="Hiperlink Visitado" xfId="3202" builtinId="9" hidden="1"/>
    <cellStyle name="Hiperlink Visitado" xfId="3204" builtinId="9" hidden="1"/>
    <cellStyle name="Hiperlink Visitado" xfId="3206" builtinId="9" hidden="1"/>
    <cellStyle name="Hiperlink Visitado" xfId="3208" builtinId="9" hidden="1"/>
    <cellStyle name="Hiperlink Visitado" xfId="3210" builtinId="9" hidden="1"/>
    <cellStyle name="Hiperlink Visitado" xfId="3212" builtinId="9" hidden="1"/>
    <cellStyle name="Hiperlink Visitado" xfId="3214" builtinId="9" hidden="1"/>
    <cellStyle name="Hiperlink Visitado" xfId="3216" builtinId="9" hidden="1"/>
    <cellStyle name="Hiperlink Visitado" xfId="3218" builtinId="9" hidden="1"/>
    <cellStyle name="Hiperlink Visitado" xfId="3220" builtinId="9" hidden="1"/>
    <cellStyle name="Hiperlink Visitado" xfId="3222" builtinId="9" hidden="1"/>
    <cellStyle name="Hiperlink Visitado" xfId="3224" builtinId="9" hidden="1"/>
    <cellStyle name="Hiperlink Visitado" xfId="3226" builtinId="9" hidden="1"/>
    <cellStyle name="Hiperlink Visitado" xfId="3228" builtinId="9" hidden="1"/>
    <cellStyle name="Hiperlink Visitado" xfId="3230" builtinId="9" hidden="1"/>
    <cellStyle name="Hiperlink Visitado" xfId="3232" builtinId="9" hidden="1"/>
    <cellStyle name="Hiperlink Visitado" xfId="3234" builtinId="9" hidden="1"/>
    <cellStyle name="Hiperlink Visitado" xfId="3236" builtinId="9" hidden="1"/>
    <cellStyle name="Hiperlink Visitado" xfId="3238" builtinId="9" hidden="1"/>
    <cellStyle name="Hiperlink Visitado" xfId="3240" builtinId="9" hidden="1"/>
    <cellStyle name="Hiperlink Visitado" xfId="3242" builtinId="9" hidden="1"/>
    <cellStyle name="Hiperlink Visitado" xfId="3244" builtinId="9" hidden="1"/>
    <cellStyle name="Hiperlink Visitado" xfId="3246" builtinId="9" hidden="1"/>
    <cellStyle name="Hiperlink Visitado" xfId="3248" builtinId="9" hidden="1"/>
    <cellStyle name="Hiperlink Visitado" xfId="3250" builtinId="9" hidden="1"/>
    <cellStyle name="Hiperlink Visitado" xfId="3252" builtinId="9" hidden="1"/>
    <cellStyle name="Hiperlink Visitado" xfId="3258" builtinId="9" hidden="1"/>
    <cellStyle name="Hiperlink Visitado" xfId="3260" builtinId="9" hidden="1"/>
    <cellStyle name="Hiperlink Visitado" xfId="3262" builtinId="9" hidden="1"/>
    <cellStyle name="Hiperlink Visitado" xfId="3264" builtinId="9" hidden="1"/>
    <cellStyle name="Hiperlink Visitado" xfId="3266" builtinId="9" hidden="1"/>
    <cellStyle name="Hiperlink Visitado" xfId="3268" builtinId="9" hidden="1"/>
    <cellStyle name="Hiperlink Visitado" xfId="3270" builtinId="9" hidden="1"/>
    <cellStyle name="Hiperlink Visitado" xfId="3272" builtinId="9" hidden="1"/>
    <cellStyle name="Hiperlink Visitado" xfId="3274" builtinId="9" hidden="1"/>
    <cellStyle name="Hiperlink Visitado" xfId="3276" builtinId="9" hidden="1"/>
    <cellStyle name="Hiperlink Visitado" xfId="3278" builtinId="9" hidden="1"/>
    <cellStyle name="Hiperlink Visitado" xfId="3280" builtinId="9" hidden="1"/>
    <cellStyle name="Hiperlink Visitado" xfId="3282" builtinId="9" hidden="1"/>
    <cellStyle name="Hiperlink Visitado" xfId="3284" builtinId="9" hidden="1"/>
    <cellStyle name="Hiperlink Visitado" xfId="3286" builtinId="9" hidden="1"/>
    <cellStyle name="Hiperlink Visitado" xfId="3288" builtinId="9" hidden="1"/>
    <cellStyle name="Hiperlink Visitado" xfId="3290" builtinId="9" hidden="1"/>
    <cellStyle name="Hiperlink Visitado" xfId="3292" builtinId="9" hidden="1"/>
    <cellStyle name="Hiperlink Visitado" xfId="3294" builtinId="9" hidden="1"/>
    <cellStyle name="Hiperlink Visitado" xfId="3296" builtinId="9" hidden="1"/>
    <cellStyle name="Hiperlink Visitado" xfId="3298" builtinId="9" hidden="1"/>
    <cellStyle name="Hiperlink Visitado" xfId="3300" builtinId="9" hidden="1"/>
    <cellStyle name="Hiperlink Visitado" xfId="3302" builtinId="9" hidden="1"/>
    <cellStyle name="Hiperlink Visitado" xfId="3304" builtinId="9" hidden="1"/>
    <cellStyle name="Hiperlink Visitado" xfId="3306" builtinId="9" hidden="1"/>
    <cellStyle name="Hiperlink Visitado" xfId="3308" builtinId="9" hidden="1"/>
    <cellStyle name="Hiperlink Visitado" xfId="3310" builtinId="9" hidden="1"/>
    <cellStyle name="Hiperlink Visitado" xfId="3312" builtinId="9" hidden="1"/>
    <cellStyle name="Hiperlink Visitado" xfId="3314" builtinId="9" hidden="1"/>
    <cellStyle name="Hiperlink Visitado" xfId="3316" builtinId="9" hidden="1"/>
    <cellStyle name="Hiperlink Visitado" xfId="3318" builtinId="9" hidden="1"/>
    <cellStyle name="Hiperlink Visitado" xfId="3320" builtinId="9" hidden="1"/>
    <cellStyle name="Hiperlink Visitado" xfId="3322" builtinId="9" hidden="1"/>
    <cellStyle name="Hiperlink Visitado" xfId="3324" builtinId="9" hidden="1"/>
    <cellStyle name="Hiperlink Visitado" xfId="3326" builtinId="9" hidden="1"/>
    <cellStyle name="Hiperlink Visitado" xfId="3328" builtinId="9" hidden="1"/>
    <cellStyle name="Hiperlink Visitado" xfId="3330" builtinId="9" hidden="1"/>
    <cellStyle name="Hiperlink Visitado" xfId="3332" builtinId="9" hidden="1"/>
    <cellStyle name="Hiperlink Visitado" xfId="3334" builtinId="9" hidden="1"/>
    <cellStyle name="Hiperlink Visitado" xfId="3336" builtinId="9" hidden="1"/>
    <cellStyle name="Hiperlink Visitado" xfId="3338" builtinId="9" hidden="1"/>
    <cellStyle name="Hiperlink Visitado" xfId="3340" builtinId="9" hidden="1"/>
    <cellStyle name="Hiperlink Visitado" xfId="3342" builtinId="9" hidden="1"/>
    <cellStyle name="Hiperlink Visitado" xfId="3344" builtinId="9" hidden="1"/>
    <cellStyle name="Hiperlink Visitado" xfId="3346" builtinId="9" hidden="1"/>
    <cellStyle name="Hiperlink Visitado" xfId="3348" builtinId="9" hidden="1"/>
    <cellStyle name="Hiperlink Visitado" xfId="3350" builtinId="9" hidden="1"/>
    <cellStyle name="Hiperlink Visitado" xfId="3352" builtinId="9" hidden="1"/>
    <cellStyle name="Hiperlink Visitado" xfId="3354" builtinId="9" hidden="1"/>
    <cellStyle name="Hiperlink Visitado" xfId="3060" builtinId="9" hidden="1"/>
    <cellStyle name="Hiperlink Visitado" xfId="3358" builtinId="9" hidden="1"/>
    <cellStyle name="Hiperlink Visitado" xfId="3360" builtinId="9" hidden="1"/>
    <cellStyle name="Hiperlink Visitado" xfId="3362" builtinId="9" hidden="1"/>
    <cellStyle name="Hiperlink Visitado" xfId="3364" builtinId="9" hidden="1"/>
    <cellStyle name="Hiperlink Visitado" xfId="3366" builtinId="9" hidden="1"/>
    <cellStyle name="Hiperlink Visitado" xfId="3368" builtinId="9" hidden="1"/>
    <cellStyle name="Hiperlink Visitado" xfId="3370" builtinId="9" hidden="1"/>
    <cellStyle name="Hiperlink Visitado" xfId="3372" builtinId="9" hidden="1"/>
    <cellStyle name="Hiperlink Visitado" xfId="3374" builtinId="9" hidden="1"/>
    <cellStyle name="Hiperlink Visitado" xfId="3376" builtinId="9" hidden="1"/>
    <cellStyle name="Hiperlink Visitado" xfId="3378" builtinId="9" hidden="1"/>
    <cellStyle name="Hiperlink Visitado" xfId="3380" builtinId="9" hidden="1"/>
    <cellStyle name="Hiperlink Visitado" xfId="3382" builtinId="9" hidden="1"/>
    <cellStyle name="Hiperlink Visitado" xfId="3384" builtinId="9" hidden="1"/>
    <cellStyle name="Hiperlink Visitado" xfId="3386" builtinId="9" hidden="1"/>
    <cellStyle name="Hiperlink Visitado" xfId="3388" builtinId="9" hidden="1"/>
    <cellStyle name="Hiperlink Visitado" xfId="3390" builtinId="9" hidden="1"/>
    <cellStyle name="Hiperlink Visitado" xfId="3392" builtinId="9" hidden="1"/>
    <cellStyle name="Hiperlink Visitado" xfId="3394" builtinId="9" hidden="1"/>
    <cellStyle name="Hiperlink Visitado" xfId="3396" builtinId="9" hidden="1"/>
    <cellStyle name="Hiperlink Visitado" xfId="3398" builtinId="9" hidden="1"/>
    <cellStyle name="Hiperlink Visitado" xfId="3400" builtinId="9" hidden="1"/>
    <cellStyle name="Hiperlink Visitado" xfId="3402" builtinId="9" hidden="1"/>
    <cellStyle name="Hiperlink Visitado" xfId="3404" builtinId="9" hidden="1"/>
    <cellStyle name="Hiperlink Visitado" xfId="3406" builtinId="9" hidden="1"/>
    <cellStyle name="Hiperlink Visitado" xfId="3408" builtinId="9" hidden="1"/>
    <cellStyle name="Hiperlink Visitado" xfId="3410" builtinId="9" hidden="1"/>
    <cellStyle name="Hiperlink Visitado" xfId="3412" builtinId="9" hidden="1"/>
    <cellStyle name="Hiperlink Visitado" xfId="3414" builtinId="9" hidden="1"/>
    <cellStyle name="Hiperlink Visitado" xfId="3416" builtinId="9" hidden="1"/>
    <cellStyle name="Hiperlink Visitado" xfId="3418" builtinId="9" hidden="1"/>
    <cellStyle name="Hiperlink Visitado" xfId="3420" builtinId="9" hidden="1"/>
    <cellStyle name="Hiperlink Visitado" xfId="3422" builtinId="9" hidden="1"/>
    <cellStyle name="Hiperlink Visitado" xfId="3424" builtinId="9" hidden="1"/>
    <cellStyle name="Hiperlink Visitado" xfId="3426" builtinId="9" hidden="1"/>
    <cellStyle name="Hiperlink Visitado" xfId="3428" builtinId="9" hidden="1"/>
    <cellStyle name="Hiperlink Visitado" xfId="3430" builtinId="9" hidden="1"/>
    <cellStyle name="Hiperlink Visitado" xfId="3432" builtinId="9" hidden="1"/>
    <cellStyle name="Hiperlink Visitado" xfId="3434" builtinId="9" hidden="1"/>
    <cellStyle name="Hiperlink Visitado" xfId="3436" builtinId="9" hidden="1"/>
    <cellStyle name="Hiperlink Visitado" xfId="3438" builtinId="9" hidden="1"/>
    <cellStyle name="Hiperlink Visitado" xfId="3440" builtinId="9" hidden="1"/>
    <cellStyle name="Hiperlink Visitado" xfId="3442" builtinId="9" hidden="1"/>
    <cellStyle name="Hiperlink Visitado" xfId="3444" builtinId="9" hidden="1"/>
    <cellStyle name="Hiperlink Visitado" xfId="3446" builtinId="9" hidden="1"/>
    <cellStyle name="Hiperlink Visitado" xfId="3448" builtinId="9" hidden="1"/>
    <cellStyle name="Hiperlink Visitado" xfId="3450" builtinId="9" hidden="1"/>
    <cellStyle name="Hiperlink Visitado" xfId="3452" builtinId="9" hidden="1"/>
    <cellStyle name="Hiperlink Visitado" xfId="3256" builtinId="9" hidden="1"/>
    <cellStyle name="Hiperlink Visitado" xfId="3455" builtinId="9" hidden="1"/>
    <cellStyle name="Hiperlink Visitado" xfId="3457" builtinId="9" hidden="1"/>
    <cellStyle name="Hiperlink Visitado" xfId="3459" builtinId="9" hidden="1"/>
    <cellStyle name="Hiperlink Visitado" xfId="3461" builtinId="9" hidden="1"/>
    <cellStyle name="Hiperlink Visitado" xfId="3463" builtinId="9" hidden="1"/>
    <cellStyle name="Hiperlink Visitado" xfId="3465" builtinId="9" hidden="1"/>
    <cellStyle name="Hiperlink Visitado" xfId="3467" builtinId="9" hidden="1"/>
    <cellStyle name="Hiperlink Visitado" xfId="3469" builtinId="9" hidden="1"/>
    <cellStyle name="Hiperlink Visitado" xfId="3471" builtinId="9" hidden="1"/>
    <cellStyle name="Hiperlink Visitado" xfId="3473" builtinId="9" hidden="1"/>
    <cellStyle name="Hiperlink Visitado" xfId="3475" builtinId="9" hidden="1"/>
    <cellStyle name="Hiperlink Visitado" xfId="3477" builtinId="9" hidden="1"/>
    <cellStyle name="Hiperlink Visitado" xfId="3479" builtinId="9" hidden="1"/>
    <cellStyle name="Hiperlink Visitado" xfId="3481" builtinId="9" hidden="1"/>
    <cellStyle name="Hiperlink Visitado" xfId="3483" builtinId="9" hidden="1"/>
    <cellStyle name="Hiperlink Visitado" xfId="3485" builtinId="9" hidden="1"/>
    <cellStyle name="Hiperlink Visitado" xfId="3487" builtinId="9" hidden="1"/>
    <cellStyle name="Hiperlink Visitado" xfId="3489" builtinId="9" hidden="1"/>
    <cellStyle name="Hiperlink Visitado" xfId="3491" builtinId="9" hidden="1"/>
    <cellStyle name="Hiperlink Visitado" xfId="3493" builtinId="9" hidden="1"/>
    <cellStyle name="Hiperlink Visitado" xfId="3495" builtinId="9" hidden="1"/>
    <cellStyle name="Hiperlink Visitado" xfId="3497" builtinId="9" hidden="1"/>
    <cellStyle name="Hiperlink Visitado" xfId="3499" builtinId="9" hidden="1"/>
    <cellStyle name="Hiperlink Visitado" xfId="3501" builtinId="9" hidden="1"/>
    <cellStyle name="Hiperlink Visitado" xfId="3503" builtinId="9" hidden="1"/>
    <cellStyle name="Hiperlink Visitado" xfId="3505" builtinId="9" hidden="1"/>
    <cellStyle name="Hiperlink Visitado" xfId="3507" builtinId="9" hidden="1"/>
    <cellStyle name="Hiperlink Visitado" xfId="3509" builtinId="9" hidden="1"/>
    <cellStyle name="Hiperlink Visitado" xfId="3511" builtinId="9" hidden="1"/>
    <cellStyle name="Hiperlink Visitado" xfId="3513" builtinId="9" hidden="1"/>
    <cellStyle name="Hiperlink Visitado" xfId="3515" builtinId="9" hidden="1"/>
    <cellStyle name="Hiperlink Visitado" xfId="3517" builtinId="9" hidden="1"/>
    <cellStyle name="Hiperlink Visitado" xfId="3519" builtinId="9" hidden="1"/>
    <cellStyle name="Hiperlink Visitado" xfId="3521" builtinId="9" hidden="1"/>
    <cellStyle name="Hiperlink Visitado" xfId="3523" builtinId="9" hidden="1"/>
    <cellStyle name="Hiperlink Visitado" xfId="3525" builtinId="9" hidden="1"/>
    <cellStyle name="Hiperlink Visitado" xfId="3527" builtinId="9" hidden="1"/>
    <cellStyle name="Hiperlink Visitado" xfId="3529" builtinId="9" hidden="1"/>
    <cellStyle name="Hiperlink Visitado" xfId="3531" builtinId="9" hidden="1"/>
    <cellStyle name="Hiperlink Visitado" xfId="3533" builtinId="9" hidden="1"/>
    <cellStyle name="Hiperlink Visitado" xfId="3535" builtinId="9" hidden="1"/>
    <cellStyle name="Hiperlink Visitado" xfId="3537" builtinId="9" hidden="1"/>
    <cellStyle name="Hiperlink Visitado" xfId="3539" builtinId="9" hidden="1"/>
    <cellStyle name="Hiperlink Visitado" xfId="3541" builtinId="9" hidden="1"/>
    <cellStyle name="Hiperlink Visitado" xfId="3543" builtinId="9" hidden="1"/>
    <cellStyle name="Hiperlink Visitado" xfId="3545" builtinId="9" hidden="1"/>
    <cellStyle name="Hiperlink Visitado" xfId="3547" builtinId="9" hidden="1"/>
    <cellStyle name="Hiperlink Visitado" xfId="3549" builtinId="9" hidden="1"/>
    <cellStyle name="Hiperlink Visitado" xfId="3554" builtinId="9" hidden="1"/>
    <cellStyle name="Hiperlink Visitado" xfId="3556" builtinId="9" hidden="1"/>
    <cellStyle name="Hiperlink Visitado" xfId="3558" builtinId="9" hidden="1"/>
    <cellStyle name="Hiperlink Visitado" xfId="3560" builtinId="9" hidden="1"/>
    <cellStyle name="Hiperlink Visitado" xfId="3562" builtinId="9" hidden="1"/>
    <cellStyle name="Hiperlink Visitado" xfId="3564" builtinId="9" hidden="1"/>
    <cellStyle name="Hiperlink Visitado" xfId="3566" builtinId="9" hidden="1"/>
    <cellStyle name="Hiperlink Visitado" xfId="3568" builtinId="9" hidden="1"/>
    <cellStyle name="Hiperlink Visitado" xfId="3570" builtinId="9" hidden="1"/>
    <cellStyle name="Hiperlink Visitado" xfId="3572" builtinId="9" hidden="1"/>
    <cellStyle name="Hiperlink Visitado" xfId="3574" builtinId="9" hidden="1"/>
    <cellStyle name="Hiperlink Visitado" xfId="3576" builtinId="9" hidden="1"/>
    <cellStyle name="Hiperlink Visitado" xfId="3578" builtinId="9" hidden="1"/>
    <cellStyle name="Hiperlink Visitado" xfId="3580" builtinId="9" hidden="1"/>
    <cellStyle name="Hiperlink Visitado" xfId="3582" builtinId="9" hidden="1"/>
    <cellStyle name="Hiperlink Visitado" xfId="3584" builtinId="9" hidden="1"/>
    <cellStyle name="Hiperlink Visitado" xfId="3586" builtinId="9" hidden="1"/>
    <cellStyle name="Hiperlink Visitado" xfId="3588" builtinId="9" hidden="1"/>
    <cellStyle name="Hiperlink Visitado" xfId="3590" builtinId="9" hidden="1"/>
    <cellStyle name="Hiperlink Visitado" xfId="3592" builtinId="9" hidden="1"/>
    <cellStyle name="Hiperlink Visitado" xfId="3594" builtinId="9" hidden="1"/>
    <cellStyle name="Hiperlink Visitado" xfId="3596" builtinId="9" hidden="1"/>
    <cellStyle name="Hiperlink Visitado" xfId="3598" builtinId="9" hidden="1"/>
    <cellStyle name="Hiperlink Visitado" xfId="3600" builtinId="9" hidden="1"/>
    <cellStyle name="Hiperlink Visitado" xfId="3602" builtinId="9" hidden="1"/>
    <cellStyle name="Hiperlink Visitado" xfId="3604" builtinId="9" hidden="1"/>
    <cellStyle name="Hiperlink Visitado" xfId="3606" builtinId="9" hidden="1"/>
    <cellStyle name="Hiperlink Visitado" xfId="3608" builtinId="9" hidden="1"/>
    <cellStyle name="Hiperlink Visitado" xfId="3610" builtinId="9" hidden="1"/>
    <cellStyle name="Hiperlink Visitado" xfId="3612" builtinId="9" hidden="1"/>
    <cellStyle name="Hiperlink Visitado" xfId="3614" builtinId="9" hidden="1"/>
    <cellStyle name="Hiperlink Visitado" xfId="3616" builtinId="9" hidden="1"/>
    <cellStyle name="Hiperlink Visitado" xfId="3618" builtinId="9" hidden="1"/>
    <cellStyle name="Hiperlink Visitado" xfId="3620" builtinId="9" hidden="1"/>
    <cellStyle name="Hiperlink Visitado" xfId="3622" builtinId="9" hidden="1"/>
    <cellStyle name="Hiperlink Visitado" xfId="3624" builtinId="9" hidden="1"/>
    <cellStyle name="Hiperlink Visitado" xfId="3626" builtinId="9" hidden="1"/>
    <cellStyle name="Hiperlink Visitado" xfId="3628" builtinId="9" hidden="1"/>
    <cellStyle name="Hiperlink Visitado" xfId="3630" builtinId="9" hidden="1"/>
    <cellStyle name="Hiperlink Visitado" xfId="3632" builtinId="9" hidden="1"/>
    <cellStyle name="Hiperlink Visitado" xfId="3634" builtinId="9" hidden="1"/>
    <cellStyle name="Hiperlink Visitado" xfId="3636" builtinId="9" hidden="1"/>
    <cellStyle name="Hiperlink Visitado" xfId="3638" builtinId="9" hidden="1"/>
    <cellStyle name="Hiperlink Visitado" xfId="3640" builtinId="9" hidden="1"/>
    <cellStyle name="Hiperlink Visitado" xfId="3642" builtinId="9" hidden="1"/>
    <cellStyle name="Hiperlink Visitado" xfId="3644" builtinId="9" hidden="1"/>
    <cellStyle name="Hiperlink Visitado" xfId="3646" builtinId="9" hidden="1"/>
    <cellStyle name="Hiperlink Visitado" xfId="3648" builtinId="9" hidden="1"/>
    <cellStyle name="Hiperlink Visitado" xfId="3650" builtinId="9" hidden="1"/>
    <cellStyle name="Hiperlink Visitado" xfId="3253" builtinId="9" hidden="1"/>
    <cellStyle name="Hiperlink Visitado" xfId="3654" builtinId="9" hidden="1"/>
    <cellStyle name="Hiperlink Visitado" xfId="3656" builtinId="9" hidden="1"/>
    <cellStyle name="Hiperlink Visitado" xfId="3658" builtinId="9" hidden="1"/>
    <cellStyle name="Hiperlink Visitado" xfId="3660" builtinId="9" hidden="1"/>
    <cellStyle name="Hiperlink Visitado" xfId="3662" builtinId="9" hidden="1"/>
    <cellStyle name="Hiperlink Visitado" xfId="3664" builtinId="9" hidden="1"/>
    <cellStyle name="Hiperlink Visitado" xfId="3666" builtinId="9" hidden="1"/>
    <cellStyle name="Hiperlink Visitado" xfId="3668" builtinId="9" hidden="1"/>
    <cellStyle name="Hiperlink Visitado" xfId="3670" builtinId="9" hidden="1"/>
    <cellStyle name="Hiperlink Visitado" xfId="3672" builtinId="9" hidden="1"/>
    <cellStyle name="Hiperlink Visitado" xfId="3674" builtinId="9" hidden="1"/>
    <cellStyle name="Hiperlink Visitado" xfId="3676" builtinId="9" hidden="1"/>
    <cellStyle name="Hiperlink Visitado" xfId="3678" builtinId="9" hidden="1"/>
    <cellStyle name="Hiperlink Visitado" xfId="3680" builtinId="9" hidden="1"/>
    <cellStyle name="Hiperlink Visitado" xfId="3682" builtinId="9" hidden="1"/>
    <cellStyle name="Hiperlink Visitado" xfId="3684" builtinId="9" hidden="1"/>
    <cellStyle name="Hiperlink Visitado" xfId="3686" builtinId="9" hidden="1"/>
    <cellStyle name="Hiperlink Visitado" xfId="3688" builtinId="9" hidden="1"/>
    <cellStyle name="Hiperlink Visitado" xfId="3690" builtinId="9" hidden="1"/>
    <cellStyle name="Hiperlink Visitado" xfId="3692" builtinId="9" hidden="1"/>
    <cellStyle name="Hiperlink Visitado" xfId="3694" builtinId="9" hidden="1"/>
    <cellStyle name="Hiperlink Visitado" xfId="3696" builtinId="9" hidden="1"/>
    <cellStyle name="Hiperlink Visitado" xfId="3698" builtinId="9" hidden="1"/>
    <cellStyle name="Hiperlink Visitado" xfId="3700" builtinId="9" hidden="1"/>
    <cellStyle name="Hiperlink Visitado" xfId="3702" builtinId="9" hidden="1"/>
    <cellStyle name="Hiperlink Visitado" xfId="3704" builtinId="9" hidden="1"/>
    <cellStyle name="Hiperlink Visitado" xfId="3706" builtinId="9" hidden="1"/>
    <cellStyle name="Hiperlink Visitado" xfId="3708" builtinId="9" hidden="1"/>
    <cellStyle name="Hiperlink Visitado" xfId="3710" builtinId="9" hidden="1"/>
    <cellStyle name="Hiperlink Visitado" xfId="3712" builtinId="9" hidden="1"/>
    <cellStyle name="Hiperlink Visitado" xfId="3714" builtinId="9" hidden="1"/>
    <cellStyle name="Hiperlink Visitado" xfId="3716" builtinId="9" hidden="1"/>
    <cellStyle name="Hiperlink Visitado" xfId="3718" builtinId="9" hidden="1"/>
    <cellStyle name="Hiperlink Visitado" xfId="3720" builtinId="9" hidden="1"/>
    <cellStyle name="Hiperlink Visitado" xfId="3722" builtinId="9" hidden="1"/>
    <cellStyle name="Hiperlink Visitado" xfId="3724" builtinId="9" hidden="1"/>
    <cellStyle name="Hiperlink Visitado" xfId="3726" builtinId="9" hidden="1"/>
    <cellStyle name="Hiperlink Visitado" xfId="3728" builtinId="9" hidden="1"/>
    <cellStyle name="Hiperlink Visitado" xfId="3730" builtinId="9" hidden="1"/>
    <cellStyle name="Hiperlink Visitado" xfId="3732" builtinId="9" hidden="1"/>
    <cellStyle name="Hiperlink Visitado" xfId="3734" builtinId="9" hidden="1"/>
    <cellStyle name="Hiperlink Visitado" xfId="3736" builtinId="9" hidden="1"/>
    <cellStyle name="Hiperlink Visitado" xfId="3738" builtinId="9" hidden="1"/>
    <cellStyle name="Hiperlink Visitado" xfId="3740" builtinId="9" hidden="1"/>
    <cellStyle name="Hiperlink Visitado" xfId="3742" builtinId="9" hidden="1"/>
    <cellStyle name="Hiperlink Visitado" xfId="3744" builtinId="9" hidden="1"/>
    <cellStyle name="Hiperlink Visitado" xfId="3746" builtinId="9" hidden="1"/>
    <cellStyle name="Hiperlink Visitado" xfId="3748" builtinId="9" hidden="1"/>
    <cellStyle name="Hiperlink Visitado" xfId="3552" builtinId="9" hidden="1"/>
    <cellStyle name="Hiperlink Visitado" xfId="3752" builtinId="9" hidden="1"/>
    <cellStyle name="Hiperlink Visitado" xfId="3754" builtinId="9" hidden="1"/>
    <cellStyle name="Hiperlink Visitado" xfId="3756" builtinId="9" hidden="1"/>
    <cellStyle name="Hiperlink Visitado" xfId="3758" builtinId="9" hidden="1"/>
    <cellStyle name="Hiperlink Visitado" xfId="3760" builtinId="9" hidden="1"/>
    <cellStyle name="Hiperlink Visitado" xfId="3762" builtinId="9" hidden="1"/>
    <cellStyle name="Hiperlink Visitado" xfId="3764" builtinId="9" hidden="1"/>
    <cellStyle name="Hiperlink Visitado" xfId="3766" builtinId="9" hidden="1"/>
    <cellStyle name="Hiperlink Visitado" xfId="3768" builtinId="9" hidden="1"/>
    <cellStyle name="Hiperlink Visitado" xfId="3770" builtinId="9" hidden="1"/>
    <cellStyle name="Hiperlink Visitado" xfId="3772" builtinId="9" hidden="1"/>
    <cellStyle name="Hiperlink Visitado" xfId="3774" builtinId="9" hidden="1"/>
    <cellStyle name="Hiperlink Visitado" xfId="3776" builtinId="9" hidden="1"/>
    <cellStyle name="Hiperlink Visitado" xfId="3778" builtinId="9" hidden="1"/>
    <cellStyle name="Hiperlink Visitado" xfId="3780" builtinId="9" hidden="1"/>
    <cellStyle name="Hiperlink Visitado" xfId="3782" builtinId="9" hidden="1"/>
    <cellStyle name="Hiperlink Visitado" xfId="3784" builtinId="9" hidden="1"/>
    <cellStyle name="Hiperlink Visitado" xfId="3786" builtinId="9" hidden="1"/>
    <cellStyle name="Hiperlink Visitado" xfId="3788" builtinId="9" hidden="1"/>
    <cellStyle name="Hiperlink Visitado" xfId="3790" builtinId="9" hidden="1"/>
    <cellStyle name="Hiperlink Visitado" xfId="3792" builtinId="9" hidden="1"/>
    <cellStyle name="Hiperlink Visitado" xfId="3794" builtinId="9" hidden="1"/>
    <cellStyle name="Hiperlink Visitado" xfId="3796" builtinId="9" hidden="1"/>
    <cellStyle name="Hiperlink Visitado" xfId="3798" builtinId="9" hidden="1"/>
    <cellStyle name="Hiperlink Visitado" xfId="3800" builtinId="9" hidden="1"/>
    <cellStyle name="Hiperlink Visitado" xfId="3802" builtinId="9" hidden="1"/>
    <cellStyle name="Hiperlink Visitado" xfId="3804" builtinId="9" hidden="1"/>
    <cellStyle name="Hiperlink Visitado" xfId="3806" builtinId="9" hidden="1"/>
    <cellStyle name="Hiperlink Visitado" xfId="3808" builtinId="9" hidden="1"/>
    <cellStyle name="Hiperlink Visitado" xfId="3810" builtinId="9" hidden="1"/>
    <cellStyle name="Hiperlink Visitado" xfId="3812" builtinId="9" hidden="1"/>
    <cellStyle name="Hiperlink Visitado" xfId="3814" builtinId="9" hidden="1"/>
    <cellStyle name="Hiperlink Visitado" xfId="3816" builtinId="9" hidden="1"/>
    <cellStyle name="Hiperlink Visitado" xfId="3818" builtinId="9" hidden="1"/>
    <cellStyle name="Hiperlink Visitado" xfId="3820" builtinId="9" hidden="1"/>
    <cellStyle name="Hiperlink Visitado" xfId="3822" builtinId="9" hidden="1"/>
    <cellStyle name="Hiperlink Visitado" xfId="3824" builtinId="9" hidden="1"/>
    <cellStyle name="Hiperlink Visitado" xfId="3826" builtinId="9" hidden="1"/>
    <cellStyle name="Hiperlink Visitado" xfId="3828" builtinId="9" hidden="1"/>
    <cellStyle name="Hiperlink Visitado" xfId="3830" builtinId="9" hidden="1"/>
    <cellStyle name="Hiperlink Visitado" xfId="3832" builtinId="9" hidden="1"/>
    <cellStyle name="Hiperlink Visitado" xfId="3834" builtinId="9" hidden="1"/>
    <cellStyle name="Hiperlink Visitado" xfId="3836" builtinId="9" hidden="1"/>
    <cellStyle name="Hiperlink Visitado" xfId="3838" builtinId="9" hidden="1"/>
    <cellStyle name="Hiperlink Visitado" xfId="3840" builtinId="9" hidden="1"/>
    <cellStyle name="Hiperlink Visitado" xfId="3842" builtinId="9" hidden="1"/>
    <cellStyle name="Hiperlink Visitado" xfId="3844" builtinId="9" hidden="1"/>
    <cellStyle name="Hiperlink Visitado" xfId="3846" builtinId="9" hidden="1"/>
    <cellStyle name="Hiperlink Visitado" xfId="3255" builtinId="9" hidden="1"/>
    <cellStyle name="Hiperlink Visitado" xfId="3850" builtinId="9" hidden="1"/>
    <cellStyle name="Hiperlink Visitado" xfId="3852" builtinId="9" hidden="1"/>
    <cellStyle name="Hiperlink Visitado" xfId="3854" builtinId="9" hidden="1"/>
    <cellStyle name="Hiperlink Visitado" xfId="3856" builtinId="9" hidden="1"/>
    <cellStyle name="Hiperlink Visitado" xfId="3858" builtinId="9" hidden="1"/>
    <cellStyle name="Hiperlink Visitado" xfId="3860" builtinId="9" hidden="1"/>
    <cellStyle name="Hiperlink Visitado" xfId="3862" builtinId="9" hidden="1"/>
    <cellStyle name="Hiperlink Visitado" xfId="3864" builtinId="9" hidden="1"/>
    <cellStyle name="Hiperlink Visitado" xfId="3866" builtinId="9" hidden="1"/>
    <cellStyle name="Hiperlink Visitado" xfId="3868" builtinId="9" hidden="1"/>
    <cellStyle name="Hiperlink Visitado" xfId="3870" builtinId="9" hidden="1"/>
    <cellStyle name="Hiperlink Visitado" xfId="3872" builtinId="9" hidden="1"/>
    <cellStyle name="Hiperlink Visitado" xfId="3874" builtinId="9" hidden="1"/>
    <cellStyle name="Hiperlink Visitado" xfId="3876" builtinId="9" hidden="1"/>
    <cellStyle name="Hiperlink Visitado" xfId="3878" builtinId="9" hidden="1"/>
    <cellStyle name="Hiperlink Visitado" xfId="3880" builtinId="9" hidden="1"/>
    <cellStyle name="Hiperlink Visitado" xfId="3882" builtinId="9" hidden="1"/>
    <cellStyle name="Hiperlink Visitado" xfId="3884" builtinId="9" hidden="1"/>
    <cellStyle name="Hiperlink Visitado" xfId="3886" builtinId="9" hidden="1"/>
    <cellStyle name="Hiperlink Visitado" xfId="3888" builtinId="9" hidden="1"/>
    <cellStyle name="Hiperlink Visitado" xfId="3890" builtinId="9" hidden="1"/>
    <cellStyle name="Hiperlink Visitado" xfId="3892" builtinId="9" hidden="1"/>
    <cellStyle name="Hiperlink Visitado" xfId="3894" builtinId="9" hidden="1"/>
    <cellStyle name="Hiperlink Visitado" xfId="3896" builtinId="9" hidden="1"/>
    <cellStyle name="Hiperlink Visitado" xfId="3898" builtinId="9" hidden="1"/>
    <cellStyle name="Hiperlink Visitado" xfId="3900" builtinId="9" hidden="1"/>
    <cellStyle name="Hiperlink Visitado" xfId="3902" builtinId="9" hidden="1"/>
    <cellStyle name="Hiperlink Visitado" xfId="3904" builtinId="9" hidden="1"/>
    <cellStyle name="Hiperlink Visitado" xfId="3906" builtinId="9" hidden="1"/>
    <cellStyle name="Hiperlink Visitado" xfId="3908" builtinId="9" hidden="1"/>
    <cellStyle name="Hiperlink Visitado" xfId="3910" builtinId="9" hidden="1"/>
    <cellStyle name="Hiperlink Visitado" xfId="3912" builtinId="9" hidden="1"/>
    <cellStyle name="Hiperlink Visitado" xfId="3914" builtinId="9" hidden="1"/>
    <cellStyle name="Hiperlink Visitado" xfId="3916" builtinId="9" hidden="1"/>
    <cellStyle name="Hiperlink Visitado" xfId="3918" builtinId="9" hidden="1"/>
    <cellStyle name="Hiperlink Visitado" xfId="3920" builtinId="9" hidden="1"/>
    <cellStyle name="Hiperlink Visitado" xfId="3922" builtinId="9" hidden="1"/>
    <cellStyle name="Hiperlink Visitado" xfId="3924" builtinId="9" hidden="1"/>
    <cellStyle name="Hiperlink Visitado" xfId="3926" builtinId="9" hidden="1"/>
    <cellStyle name="Hiperlink Visitado" xfId="3928" builtinId="9" hidden="1"/>
    <cellStyle name="Hiperlink Visitado" xfId="3930" builtinId="9" hidden="1"/>
    <cellStyle name="Hiperlink Visitado" xfId="3932" builtinId="9" hidden="1"/>
    <cellStyle name="Hiperlink Visitado" xfId="3934" builtinId="9" hidden="1"/>
    <cellStyle name="Hiperlink Visitado" xfId="3936" builtinId="9" hidden="1"/>
    <cellStyle name="Hiperlink Visitado" xfId="3938" builtinId="9" hidden="1"/>
    <cellStyle name="Hiperlink Visitado" xfId="3940" builtinId="9" hidden="1"/>
    <cellStyle name="Hiperlink Visitado" xfId="3942" builtinId="9" hidden="1"/>
    <cellStyle name="Hiperlink Visitado" xfId="3944" builtinId="9" hidden="1"/>
    <cellStyle name="Hiperlink Visitado" xfId="3550" builtinId="9" hidden="1"/>
    <cellStyle name="Hiperlink Visitado" xfId="3947" builtinId="9" hidden="1"/>
    <cellStyle name="Hiperlink Visitado" xfId="3949" builtinId="9" hidden="1"/>
    <cellStyle name="Hiperlink Visitado" xfId="3951" builtinId="9" hidden="1"/>
    <cellStyle name="Hiperlink Visitado" xfId="3953" builtinId="9" hidden="1"/>
    <cellStyle name="Hiperlink Visitado" xfId="3955" builtinId="9" hidden="1"/>
    <cellStyle name="Hiperlink Visitado" xfId="3957" builtinId="9" hidden="1"/>
    <cellStyle name="Hiperlink Visitado" xfId="3959" builtinId="9" hidden="1"/>
    <cellStyle name="Hiperlink Visitado" xfId="3961" builtinId="9" hidden="1"/>
    <cellStyle name="Hiperlink Visitado" xfId="3963" builtinId="9" hidden="1"/>
    <cellStyle name="Hiperlink Visitado" xfId="3965" builtinId="9" hidden="1"/>
    <cellStyle name="Hiperlink Visitado" xfId="3967" builtinId="9" hidden="1"/>
    <cellStyle name="Hiperlink Visitado" xfId="3969" builtinId="9" hidden="1"/>
    <cellStyle name="Hiperlink Visitado" xfId="3971" builtinId="9" hidden="1"/>
    <cellStyle name="Hiperlink Visitado" xfId="3973" builtinId="9" hidden="1"/>
    <cellStyle name="Hiperlink Visitado" xfId="3975" builtinId="9" hidden="1"/>
    <cellStyle name="Hiperlink Visitado" xfId="3977" builtinId="9" hidden="1"/>
    <cellStyle name="Hiperlink Visitado" xfId="3979" builtinId="9" hidden="1"/>
    <cellStyle name="Hiperlink Visitado" xfId="3981" builtinId="9" hidden="1"/>
    <cellStyle name="Hiperlink Visitado" xfId="3983" builtinId="9" hidden="1"/>
    <cellStyle name="Hiperlink Visitado" xfId="3985" builtinId="9" hidden="1"/>
    <cellStyle name="Hiperlink Visitado" xfId="3987" builtinId="9" hidden="1"/>
    <cellStyle name="Hiperlink Visitado" xfId="3989" builtinId="9" hidden="1"/>
    <cellStyle name="Hiperlink Visitado" xfId="3991" builtinId="9" hidden="1"/>
    <cellStyle name="Hiperlink Visitado" xfId="3993" builtinId="9" hidden="1"/>
    <cellStyle name="Hiperlink Visitado" xfId="3995" builtinId="9" hidden="1"/>
    <cellStyle name="Hiperlink Visitado" xfId="3997" builtinId="9" hidden="1"/>
    <cellStyle name="Hiperlink Visitado" xfId="3999" builtinId="9" hidden="1"/>
    <cellStyle name="Hiperlink Visitado" xfId="4001" builtinId="9" hidden="1"/>
    <cellStyle name="Hiperlink Visitado" xfId="4003" builtinId="9" hidden="1"/>
    <cellStyle name="Hiperlink Visitado" xfId="4005" builtinId="9" hidden="1"/>
    <cellStyle name="Hiperlink Visitado" xfId="4007" builtinId="9" hidden="1"/>
    <cellStyle name="Hiperlink Visitado" xfId="4009" builtinId="9" hidden="1"/>
    <cellStyle name="Hiperlink Visitado" xfId="4011" builtinId="9" hidden="1"/>
    <cellStyle name="Hiperlink Visitado" xfId="4013" builtinId="9" hidden="1"/>
    <cellStyle name="Hiperlink Visitado" xfId="4015" builtinId="9" hidden="1"/>
    <cellStyle name="Hiperlink Visitado" xfId="4017" builtinId="9" hidden="1"/>
    <cellStyle name="Hiperlink Visitado" xfId="4019" builtinId="9" hidden="1"/>
    <cellStyle name="Hiperlink Visitado" xfId="4021" builtinId="9" hidden="1"/>
    <cellStyle name="Hiperlink Visitado" xfId="4023" builtinId="9" hidden="1"/>
    <cellStyle name="Hiperlink Visitado" xfId="4025" builtinId="9" hidden="1"/>
    <cellStyle name="Hiperlink Visitado" xfId="4027" builtinId="9" hidden="1"/>
    <cellStyle name="Hiperlink Visitado" xfId="4029" builtinId="9" hidden="1"/>
    <cellStyle name="Hiperlink Visitado" xfId="4031" builtinId="9" hidden="1"/>
    <cellStyle name="Hiperlink Visitado" xfId="4033" builtinId="9" hidden="1"/>
    <cellStyle name="Hiperlink Visitado" xfId="4035" builtinId="9" hidden="1"/>
    <cellStyle name="Hiperlink Visitado" xfId="4037" builtinId="9" hidden="1"/>
    <cellStyle name="Hiperlink Visitado" xfId="4039" builtinId="9" hidden="1"/>
    <cellStyle name="Hiperlink Visitado" xfId="4041" builtinId="9" hidden="1"/>
    <cellStyle name="Hiperlink Visitado" xfId="2573" builtinId="9" hidden="1"/>
    <cellStyle name="Hiperlink Visitado" xfId="4045" builtinId="9" hidden="1"/>
    <cellStyle name="Hiperlink Visitado" xfId="4047" builtinId="9" hidden="1"/>
    <cellStyle name="Hiperlink Visitado" xfId="4049" builtinId="9" hidden="1"/>
    <cellStyle name="Hiperlink Visitado" xfId="4051" builtinId="9" hidden="1"/>
    <cellStyle name="Hiperlink Visitado" xfId="4053" builtinId="9" hidden="1"/>
    <cellStyle name="Hiperlink Visitado" xfId="4055" builtinId="9" hidden="1"/>
    <cellStyle name="Hiperlink Visitado" xfId="4057" builtinId="9" hidden="1"/>
    <cellStyle name="Hiperlink Visitado" xfId="4059" builtinId="9" hidden="1"/>
    <cellStyle name="Hiperlink Visitado" xfId="4061" builtinId="9" hidden="1"/>
    <cellStyle name="Hiperlink Visitado" xfId="4063" builtinId="9" hidden="1"/>
    <cellStyle name="Hiperlink Visitado" xfId="4065" builtinId="9" hidden="1"/>
    <cellStyle name="Hiperlink Visitado" xfId="4067" builtinId="9" hidden="1"/>
    <cellStyle name="Hiperlink Visitado" xfId="4069" builtinId="9" hidden="1"/>
    <cellStyle name="Hiperlink Visitado" xfId="4071" builtinId="9" hidden="1"/>
    <cellStyle name="Hiperlink Visitado" xfId="4073" builtinId="9" hidden="1"/>
    <cellStyle name="Hiperlink Visitado" xfId="4075" builtinId="9" hidden="1"/>
    <cellStyle name="Hiperlink Visitado" xfId="4077" builtinId="9" hidden="1"/>
    <cellStyle name="Hiperlink Visitado" xfId="4079" builtinId="9" hidden="1"/>
    <cellStyle name="Hiperlink Visitado" xfId="4081" builtinId="9" hidden="1"/>
    <cellStyle name="Hiperlink Visitado" xfId="4083" builtinId="9" hidden="1"/>
    <cellStyle name="Hiperlink Visitado" xfId="4085" builtinId="9" hidden="1"/>
    <cellStyle name="Hiperlink Visitado" xfId="4087" builtinId="9" hidden="1"/>
    <cellStyle name="Hiperlink Visitado" xfId="4089" builtinId="9" hidden="1"/>
    <cellStyle name="Hiperlink Visitado" xfId="4091" builtinId="9" hidden="1"/>
    <cellStyle name="Hiperlink Visitado" xfId="4093" builtinId="9" hidden="1"/>
    <cellStyle name="Hiperlink Visitado" xfId="4095" builtinId="9" hidden="1"/>
    <cellStyle name="Hiperlink Visitado" xfId="4097" builtinId="9" hidden="1"/>
    <cellStyle name="Hiperlink Visitado" xfId="4099" builtinId="9" hidden="1"/>
    <cellStyle name="Hiperlink Visitado" xfId="4101" builtinId="9" hidden="1"/>
    <cellStyle name="Hiperlink Visitado" xfId="4103" builtinId="9" hidden="1"/>
    <cellStyle name="Hiperlink Visitado" xfId="4105" builtinId="9" hidden="1"/>
    <cellStyle name="Hiperlink Visitado" xfId="4107" builtinId="9" hidden="1"/>
    <cellStyle name="Hiperlink Visitado" xfId="4109" builtinId="9" hidden="1"/>
    <cellStyle name="Hiperlink Visitado" xfId="4111" builtinId="9" hidden="1"/>
    <cellStyle name="Hiperlink Visitado" xfId="4113" builtinId="9" hidden="1"/>
    <cellStyle name="Hiperlink Visitado" xfId="4115" builtinId="9" hidden="1"/>
    <cellStyle name="Hiperlink Visitado" xfId="4117" builtinId="9" hidden="1"/>
    <cellStyle name="Hiperlink Visitado" xfId="4119" builtinId="9" hidden="1"/>
    <cellStyle name="Hiperlink Visitado" xfId="4121" builtinId="9" hidden="1"/>
    <cellStyle name="Hiperlink Visitado" xfId="4123" builtinId="9" hidden="1"/>
    <cellStyle name="Hiperlink Visitado" xfId="4125" builtinId="9" hidden="1"/>
    <cellStyle name="Hiperlink Visitado" xfId="4127" builtinId="9" hidden="1"/>
    <cellStyle name="Hiperlink Visitado" xfId="4129" builtinId="9" hidden="1"/>
    <cellStyle name="Hiperlink Visitado" xfId="4131" builtinId="9" hidden="1"/>
    <cellStyle name="Hiperlink Visitado" xfId="4133" builtinId="9" hidden="1"/>
    <cellStyle name="Hiperlink Visitado" xfId="4135" builtinId="9" hidden="1"/>
    <cellStyle name="Hiperlink Visitado" xfId="4137" builtinId="9" hidden="1"/>
    <cellStyle name="Hiperlink Visitado" xfId="4139" builtinId="9" hidden="1"/>
    <cellStyle name="Hiperlink Visitado" xfId="3453" builtinId="9" hidden="1"/>
    <cellStyle name="Hiperlink Visitado" xfId="4143" builtinId="9" hidden="1"/>
    <cellStyle name="Hiperlink Visitado" xfId="4145" builtinId="9" hidden="1"/>
    <cellStyle name="Hiperlink Visitado" xfId="4147" builtinId="9" hidden="1"/>
    <cellStyle name="Hiperlink Visitado" xfId="4149" builtinId="9" hidden="1"/>
    <cellStyle name="Hiperlink Visitado" xfId="4151" builtinId="9" hidden="1"/>
    <cellStyle name="Hiperlink Visitado" xfId="4153" builtinId="9" hidden="1"/>
    <cellStyle name="Hiperlink Visitado" xfId="4155" builtinId="9" hidden="1"/>
    <cellStyle name="Hiperlink Visitado" xfId="4157" builtinId="9" hidden="1"/>
    <cellStyle name="Hiperlink Visitado" xfId="4159" builtinId="9" hidden="1"/>
    <cellStyle name="Hiperlink Visitado" xfId="4161" builtinId="9" hidden="1"/>
    <cellStyle name="Hiperlink Visitado" xfId="4163" builtinId="9" hidden="1"/>
    <cellStyle name="Hiperlink Visitado" xfId="4165" builtinId="9" hidden="1"/>
    <cellStyle name="Hiperlink Visitado" xfId="4167" builtinId="9" hidden="1"/>
    <cellStyle name="Hiperlink Visitado" xfId="4169" builtinId="9" hidden="1"/>
    <cellStyle name="Hiperlink Visitado" xfId="4171" builtinId="9" hidden="1"/>
    <cellStyle name="Hiperlink Visitado" xfId="4173" builtinId="9" hidden="1"/>
    <cellStyle name="Hiperlink Visitado" xfId="4175" builtinId="9" hidden="1"/>
    <cellStyle name="Hiperlink Visitado" xfId="4177" builtinId="9" hidden="1"/>
    <cellStyle name="Hiperlink Visitado" xfId="4179" builtinId="9" hidden="1"/>
    <cellStyle name="Hiperlink Visitado" xfId="4181" builtinId="9" hidden="1"/>
    <cellStyle name="Hiperlink Visitado" xfId="4183" builtinId="9" hidden="1"/>
    <cellStyle name="Hiperlink Visitado" xfId="4185" builtinId="9" hidden="1"/>
    <cellStyle name="Hiperlink Visitado" xfId="4187" builtinId="9" hidden="1"/>
    <cellStyle name="Hiperlink Visitado" xfId="4189" builtinId="9" hidden="1"/>
    <cellStyle name="Hiperlink Visitado" xfId="4191" builtinId="9" hidden="1"/>
    <cellStyle name="Hiperlink Visitado" xfId="4193" builtinId="9" hidden="1"/>
    <cellStyle name="Hiperlink Visitado" xfId="4195" builtinId="9" hidden="1"/>
    <cellStyle name="Hiperlink Visitado" xfId="4197" builtinId="9" hidden="1"/>
    <cellStyle name="Hiperlink Visitado" xfId="4199" builtinId="9" hidden="1"/>
    <cellStyle name="Hiperlink Visitado" xfId="4201" builtinId="9" hidden="1"/>
    <cellStyle name="Hiperlink Visitado" xfId="4203" builtinId="9" hidden="1"/>
    <cellStyle name="Hiperlink Visitado" xfId="4205" builtinId="9" hidden="1"/>
    <cellStyle name="Hiperlink Visitado" xfId="4207" builtinId="9" hidden="1"/>
    <cellStyle name="Hiperlink Visitado" xfId="4209" builtinId="9" hidden="1"/>
    <cellStyle name="Hiperlink Visitado" xfId="4211" builtinId="9" hidden="1"/>
    <cellStyle name="Hiperlink Visitado" xfId="4213" builtinId="9" hidden="1"/>
    <cellStyle name="Hiperlink Visitado" xfId="4215" builtinId="9" hidden="1"/>
    <cellStyle name="Hiperlink Visitado" xfId="4217" builtinId="9" hidden="1"/>
    <cellStyle name="Hiperlink Visitado" xfId="4219" builtinId="9" hidden="1"/>
    <cellStyle name="Hiperlink Visitado" xfId="4221" builtinId="9" hidden="1"/>
    <cellStyle name="Hiperlink Visitado" xfId="4223" builtinId="9" hidden="1"/>
    <cellStyle name="Hiperlink Visitado" xfId="4225" builtinId="9" hidden="1"/>
    <cellStyle name="Hiperlink Visitado" xfId="4227" builtinId="9" hidden="1"/>
    <cellStyle name="Hiperlink Visitado" xfId="4229" builtinId="9" hidden="1"/>
    <cellStyle name="Hiperlink Visitado" xfId="4231" builtinId="9" hidden="1"/>
    <cellStyle name="Hiperlink Visitado" xfId="4233" builtinId="9" hidden="1"/>
    <cellStyle name="Hiperlink Visitado" xfId="4235" builtinId="9" hidden="1"/>
    <cellStyle name="Hiperlink Visitado" xfId="4237" builtinId="9" hidden="1"/>
    <cellStyle name="Hiperlink Visitado" xfId="3551" builtinId="9" hidden="1"/>
    <cellStyle name="Hiperlink Visitado" xfId="4240" builtinId="9" hidden="1"/>
    <cellStyle name="Hiperlink Visitado" xfId="4242" builtinId="9" hidden="1"/>
    <cellStyle name="Hiperlink Visitado" xfId="4244" builtinId="9" hidden="1"/>
    <cellStyle name="Hiperlink Visitado" xfId="4246" builtinId="9" hidden="1"/>
    <cellStyle name="Hiperlink Visitado" xfId="4248" builtinId="9" hidden="1"/>
    <cellStyle name="Hiperlink Visitado" xfId="4250" builtinId="9" hidden="1"/>
    <cellStyle name="Hiperlink Visitado" xfId="4252" builtinId="9" hidden="1"/>
    <cellStyle name="Hiperlink Visitado" xfId="4254" builtinId="9" hidden="1"/>
    <cellStyle name="Hiperlink Visitado" xfId="4256" builtinId="9" hidden="1"/>
    <cellStyle name="Hiperlink Visitado" xfId="4258" builtinId="9" hidden="1"/>
    <cellStyle name="Hiperlink Visitado" xfId="4260" builtinId="9" hidden="1"/>
    <cellStyle name="Hiperlink Visitado" xfId="4262" builtinId="9" hidden="1"/>
    <cellStyle name="Hiperlink Visitado" xfId="4264" builtinId="9" hidden="1"/>
    <cellStyle name="Hiperlink Visitado" xfId="4266" builtinId="9" hidden="1"/>
    <cellStyle name="Hiperlink Visitado" xfId="4268" builtinId="9" hidden="1"/>
    <cellStyle name="Hiperlink Visitado" xfId="4270" builtinId="9" hidden="1"/>
    <cellStyle name="Hiperlink Visitado" xfId="4272" builtinId="9" hidden="1"/>
    <cellStyle name="Hiperlink Visitado" xfId="4274" builtinId="9" hidden="1"/>
    <cellStyle name="Hiperlink Visitado" xfId="4276" builtinId="9" hidden="1"/>
    <cellStyle name="Hiperlink Visitado" xfId="4278" builtinId="9" hidden="1"/>
    <cellStyle name="Hiperlink Visitado" xfId="4280" builtinId="9" hidden="1"/>
    <cellStyle name="Hiperlink Visitado" xfId="4282" builtinId="9" hidden="1"/>
    <cellStyle name="Hiperlink Visitado" xfId="4284" builtinId="9" hidden="1"/>
    <cellStyle name="Hiperlink Visitado" xfId="4286" builtinId="9" hidden="1"/>
    <cellStyle name="Hiperlink Visitado" xfId="4288" builtinId="9" hidden="1"/>
    <cellStyle name="Hiperlink Visitado" xfId="4290" builtinId="9" hidden="1"/>
    <cellStyle name="Hiperlink Visitado" xfId="4292" builtinId="9" hidden="1"/>
    <cellStyle name="Hiperlink Visitado" xfId="4294" builtinId="9" hidden="1"/>
    <cellStyle name="Hiperlink Visitado" xfId="4296" builtinId="9" hidden="1"/>
    <cellStyle name="Hiperlink Visitado" xfId="4298" builtinId="9" hidden="1"/>
    <cellStyle name="Hiperlink Visitado" xfId="4300" builtinId="9" hidden="1"/>
    <cellStyle name="Hiperlink Visitado" xfId="4302" builtinId="9" hidden="1"/>
    <cellStyle name="Hiperlink Visitado" xfId="4304" builtinId="9" hidden="1"/>
    <cellStyle name="Hiperlink Visitado" xfId="4306" builtinId="9" hidden="1"/>
    <cellStyle name="Hiperlink Visitado" xfId="4308" builtinId="9" hidden="1"/>
    <cellStyle name="Hiperlink Visitado" xfId="4310" builtinId="9" hidden="1"/>
    <cellStyle name="Hiperlink Visitado" xfId="4312" builtinId="9" hidden="1"/>
    <cellStyle name="Hiperlink Visitado" xfId="4314" builtinId="9" hidden="1"/>
    <cellStyle name="Hiperlink Visitado" xfId="4316" builtinId="9" hidden="1"/>
    <cellStyle name="Hiperlink Visitado" xfId="4318" builtinId="9" hidden="1"/>
    <cellStyle name="Hiperlink Visitado" xfId="4320" builtinId="9" hidden="1"/>
    <cellStyle name="Hiperlink Visitado" xfId="4322" builtinId="9" hidden="1"/>
    <cellStyle name="Hiperlink Visitado" xfId="4324" builtinId="9" hidden="1"/>
    <cellStyle name="Hiperlink Visitado" xfId="4326" builtinId="9" hidden="1"/>
    <cellStyle name="Hiperlink Visitado" xfId="4328" builtinId="9" hidden="1"/>
    <cellStyle name="Hiperlink Visitado" xfId="4330" builtinId="9" hidden="1"/>
    <cellStyle name="Hiperlink Visitado" xfId="4332" builtinId="9" hidden="1"/>
    <cellStyle name="Hiperlink Visitado" xfId="4334" builtinId="9" hidden="1"/>
    <cellStyle name="Hiperlink Visitado" xfId="3651" builtinId="9" hidden="1"/>
    <cellStyle name="Hiperlink Visitado" xfId="4338" builtinId="9" hidden="1"/>
    <cellStyle name="Hiperlink Visitado" xfId="4340" builtinId="9" hidden="1"/>
    <cellStyle name="Hiperlink Visitado" xfId="4342" builtinId="9" hidden="1"/>
    <cellStyle name="Hiperlink Visitado" xfId="4344" builtinId="9" hidden="1"/>
    <cellStyle name="Hiperlink Visitado" xfId="4346" builtinId="9" hidden="1"/>
    <cellStyle name="Hiperlink Visitado" xfId="4348" builtinId="9" hidden="1"/>
    <cellStyle name="Hiperlink Visitado" xfId="4350" builtinId="9" hidden="1"/>
    <cellStyle name="Hiperlink Visitado" xfId="4352" builtinId="9" hidden="1"/>
    <cellStyle name="Hiperlink Visitado" xfId="4354" builtinId="9" hidden="1"/>
    <cellStyle name="Hiperlink Visitado" xfId="4356" builtinId="9" hidden="1"/>
    <cellStyle name="Hiperlink Visitado" xfId="4358" builtinId="9" hidden="1"/>
    <cellStyle name="Hiperlink Visitado" xfId="4360" builtinId="9" hidden="1"/>
    <cellStyle name="Hiperlink Visitado" xfId="4362" builtinId="9" hidden="1"/>
    <cellStyle name="Hiperlink Visitado" xfId="4364" builtinId="9" hidden="1"/>
    <cellStyle name="Hiperlink Visitado" xfId="4366" builtinId="9" hidden="1"/>
    <cellStyle name="Hiperlink Visitado" xfId="4368" builtinId="9" hidden="1"/>
    <cellStyle name="Hiperlink Visitado" xfId="4370" builtinId="9" hidden="1"/>
    <cellStyle name="Hiperlink Visitado" xfId="4372" builtinId="9" hidden="1"/>
    <cellStyle name="Hiperlink Visitado" xfId="4374" builtinId="9" hidden="1"/>
    <cellStyle name="Hiperlink Visitado" xfId="4376" builtinId="9" hidden="1"/>
    <cellStyle name="Hiperlink Visitado" xfId="4378" builtinId="9" hidden="1"/>
    <cellStyle name="Hiperlink Visitado" xfId="4380" builtinId="9" hidden="1"/>
    <cellStyle name="Hiperlink Visitado" xfId="4382" builtinId="9" hidden="1"/>
    <cellStyle name="Hiperlink Visitado" xfId="4384" builtinId="9" hidden="1"/>
    <cellStyle name="Hiperlink Visitado" xfId="4386" builtinId="9" hidden="1"/>
    <cellStyle name="Hiperlink Visitado" xfId="4388" builtinId="9" hidden="1"/>
    <cellStyle name="Hiperlink Visitado" xfId="4390" builtinId="9" hidden="1"/>
    <cellStyle name="Hiperlink Visitado" xfId="4392" builtinId="9" hidden="1"/>
    <cellStyle name="Hiperlink Visitado" xfId="4394" builtinId="9" hidden="1"/>
    <cellStyle name="Hiperlink Visitado" xfId="4396" builtinId="9" hidden="1"/>
    <cellStyle name="Hiperlink Visitado" xfId="4398" builtinId="9" hidden="1"/>
    <cellStyle name="Hiperlink Visitado" xfId="4400" builtinId="9" hidden="1"/>
    <cellStyle name="Hiperlink Visitado" xfId="4402" builtinId="9" hidden="1"/>
    <cellStyle name="Hiperlink Visitado" xfId="4404" builtinId="9" hidden="1"/>
    <cellStyle name="Hiperlink Visitado" xfId="4406" builtinId="9" hidden="1"/>
    <cellStyle name="Hiperlink Visitado" xfId="4408" builtinId="9" hidden="1"/>
    <cellStyle name="Hiperlink Visitado" xfId="4410" builtinId="9" hidden="1"/>
    <cellStyle name="Hiperlink Visitado" xfId="4412" builtinId="9" hidden="1"/>
    <cellStyle name="Hiperlink Visitado" xfId="4414" builtinId="9" hidden="1"/>
    <cellStyle name="Hiperlink Visitado" xfId="4416" builtinId="9" hidden="1"/>
    <cellStyle name="Hiperlink Visitado" xfId="4418" builtinId="9" hidden="1"/>
    <cellStyle name="Hiperlink Visitado" xfId="4420" builtinId="9" hidden="1"/>
    <cellStyle name="Hiperlink Visitado" xfId="4422" builtinId="9" hidden="1"/>
    <cellStyle name="Hiperlink Visitado" xfId="4424" builtinId="9" hidden="1"/>
    <cellStyle name="Hiperlink Visitado" xfId="4426" builtinId="9" hidden="1"/>
    <cellStyle name="Hiperlink Visitado" xfId="4428" builtinId="9" hidden="1"/>
    <cellStyle name="Hiperlink Visitado" xfId="4430" builtinId="9" hidden="1"/>
    <cellStyle name="Hiperlink Visitado" xfId="4432" builtinId="9" hidden="1"/>
    <cellStyle name="Hiperlink Visitado" xfId="3749" builtinId="9" hidden="1"/>
    <cellStyle name="Hiperlink Visitado" xfId="4434" builtinId="9" hidden="1"/>
    <cellStyle name="Hiperlink Visitado" xfId="4436" builtinId="9" hidden="1"/>
    <cellStyle name="Hiperlink Visitado" xfId="4438" builtinId="9" hidden="1"/>
    <cellStyle name="Hiperlink Visitado" xfId="4440" builtinId="9" hidden="1"/>
    <cellStyle name="Hiperlink Visitado" xfId="4442" builtinId="9" hidden="1"/>
    <cellStyle name="Hiperlink Visitado" xfId="4444" builtinId="9" hidden="1"/>
    <cellStyle name="Hiperlink Visitado" xfId="4446" builtinId="9" hidden="1"/>
    <cellStyle name="Hiperlink Visitado" xfId="4448" builtinId="9" hidden="1"/>
    <cellStyle name="Hiperlink Visitado" xfId="4450" builtinId="9" hidden="1"/>
    <cellStyle name="Hiperlink Visitado" xfId="4452" builtinId="9" hidden="1"/>
    <cellStyle name="Hiperlink Visitado" xfId="4454" builtinId="9" hidden="1"/>
    <cellStyle name="Hiperlink Visitado" xfId="4456" builtinId="9" hidden="1"/>
    <cellStyle name="Hiperlink Visitado" xfId="4458" builtinId="9" hidden="1"/>
    <cellStyle name="Hiperlink Visitado" xfId="4460" builtinId="9" hidden="1"/>
    <cellStyle name="Hiperlink Visitado" xfId="4462" builtinId="9" hidden="1"/>
    <cellStyle name="Hiperlink Visitado" xfId="4464" builtinId="9" hidden="1"/>
    <cellStyle name="Hiperlink Visitado" xfId="4466" builtinId="9" hidden="1"/>
    <cellStyle name="Hiperlink Visitado" xfId="4468" builtinId="9" hidden="1"/>
    <cellStyle name="Hiperlink Visitado" xfId="4470" builtinId="9" hidden="1"/>
    <cellStyle name="Hiperlink Visitado" xfId="4472" builtinId="9" hidden="1"/>
    <cellStyle name="Hiperlink Visitado" xfId="4474" builtinId="9" hidden="1"/>
    <cellStyle name="Hiperlink Visitado" xfId="4476" builtinId="9" hidden="1"/>
    <cellStyle name="Hiperlink Visitado" xfId="4478" builtinId="9" hidden="1"/>
    <cellStyle name="Hiperlink Visitado" xfId="4480" builtinId="9" hidden="1"/>
    <cellStyle name="Hiperlink Visitado" xfId="4482" builtinId="9" hidden="1"/>
    <cellStyle name="Hiperlink Visitado" xfId="4484" builtinId="9" hidden="1"/>
    <cellStyle name="Hiperlink Visitado" xfId="4486" builtinId="9" hidden="1"/>
    <cellStyle name="Hiperlink Visitado" xfId="4488" builtinId="9" hidden="1"/>
    <cellStyle name="Hiperlink Visitado" xfId="4490" builtinId="9" hidden="1"/>
    <cellStyle name="Hiperlink Visitado" xfId="4492" builtinId="9" hidden="1"/>
    <cellStyle name="Hiperlink Visitado" xfId="4494" builtinId="9" hidden="1"/>
    <cellStyle name="Hiperlink Visitado" xfId="4496" builtinId="9" hidden="1"/>
    <cellStyle name="Hiperlink Visitado" xfId="4498" builtinId="9" hidden="1"/>
    <cellStyle name="Hiperlink Visitado" xfId="4500" builtinId="9" hidden="1"/>
    <cellStyle name="Hiperlink Visitado" xfId="4502" builtinId="9" hidden="1"/>
    <cellStyle name="Hiperlink Visitado" xfId="4504" builtinId="9" hidden="1"/>
    <cellStyle name="Hiperlink Visitado" xfId="4506" builtinId="9" hidden="1"/>
    <cellStyle name="Hiperlink Visitado" xfId="4508" builtinId="9" hidden="1"/>
    <cellStyle name="Hiperlink Visitado" xfId="4510" builtinId="9" hidden="1"/>
    <cellStyle name="Hiperlink Visitado" xfId="4512" builtinId="9" hidden="1"/>
    <cellStyle name="Hiperlink Visitado" xfId="4514" builtinId="9" hidden="1"/>
    <cellStyle name="Hiperlink Visitado" xfId="4516" builtinId="9" hidden="1"/>
    <cellStyle name="Hiperlink Visitado" xfId="4518" builtinId="9" hidden="1"/>
    <cellStyle name="Hiperlink Visitado" xfId="4520" builtinId="9" hidden="1"/>
    <cellStyle name="Hiperlink Visitado" xfId="4522" builtinId="9" hidden="1"/>
    <cellStyle name="Hiperlink Visitado" xfId="4524" builtinId="9" hidden="1"/>
    <cellStyle name="Hiperlink Visitado" xfId="4526" builtinId="9" hidden="1"/>
    <cellStyle name="Hiperlink Visitado" xfId="4528" builtinId="9" hidden="1"/>
    <cellStyle name="Hiperlink Visitado" xfId="4533" builtinId="9" hidden="1"/>
    <cellStyle name="Hiperlink Visitado" xfId="4535" builtinId="9" hidden="1"/>
    <cellStyle name="Hiperlink Visitado" xfId="4537" builtinId="9" hidden="1"/>
    <cellStyle name="Hiperlink Visitado" xfId="4539" builtinId="9" hidden="1"/>
    <cellStyle name="Hiperlink Visitado" xfId="4541" builtinId="9" hidden="1"/>
    <cellStyle name="Hiperlink Visitado" xfId="4543" builtinId="9" hidden="1"/>
    <cellStyle name="Hiperlink Visitado" xfId="4545" builtinId="9" hidden="1"/>
    <cellStyle name="Hiperlink Visitado" xfId="4547" builtinId="9" hidden="1"/>
    <cellStyle name="Hiperlink Visitado" xfId="4549" builtinId="9" hidden="1"/>
    <cellStyle name="Hiperlink Visitado" xfId="4551" builtinId="9" hidden="1"/>
    <cellStyle name="Hiperlink Visitado" xfId="4553" builtinId="9" hidden="1"/>
    <cellStyle name="Hiperlink Visitado" xfId="4555" builtinId="9" hidden="1"/>
    <cellStyle name="Hiperlink Visitado" xfId="4557" builtinId="9" hidden="1"/>
    <cellStyle name="Hiperlink Visitado" xfId="4559" builtinId="9" hidden="1"/>
    <cellStyle name="Hiperlink Visitado" xfId="4561" builtinId="9" hidden="1"/>
    <cellStyle name="Hiperlink Visitado" xfId="4563" builtinId="9" hidden="1"/>
    <cellStyle name="Hiperlink Visitado" xfId="4565" builtinId="9" hidden="1"/>
    <cellStyle name="Hiperlink Visitado" xfId="4567" builtinId="9" hidden="1"/>
    <cellStyle name="Hiperlink Visitado" xfId="4569" builtinId="9" hidden="1"/>
    <cellStyle name="Hiperlink Visitado" xfId="4571" builtinId="9" hidden="1"/>
    <cellStyle name="Hiperlink Visitado" xfId="4573" builtinId="9" hidden="1"/>
    <cellStyle name="Hiperlink Visitado" xfId="4575" builtinId="9" hidden="1"/>
    <cellStyle name="Hiperlink Visitado" xfId="4577" builtinId="9" hidden="1"/>
    <cellStyle name="Hiperlink Visitado" xfId="4579" builtinId="9" hidden="1"/>
    <cellStyle name="Hiperlink Visitado" xfId="4581" builtinId="9" hidden="1"/>
    <cellStyle name="Hiperlink Visitado" xfId="4583" builtinId="9" hidden="1"/>
    <cellStyle name="Hiperlink Visitado" xfId="4585" builtinId="9" hidden="1"/>
    <cellStyle name="Hiperlink Visitado" xfId="4587" builtinId="9" hidden="1"/>
    <cellStyle name="Hiperlink Visitado" xfId="4589" builtinId="9" hidden="1"/>
    <cellStyle name="Hiperlink Visitado" xfId="4591" builtinId="9" hidden="1"/>
    <cellStyle name="Hiperlink Visitado" xfId="4593" builtinId="9" hidden="1"/>
    <cellStyle name="Hiperlink Visitado" xfId="4595" builtinId="9" hidden="1"/>
    <cellStyle name="Hiperlink Visitado" xfId="4597" builtinId="9" hidden="1"/>
    <cellStyle name="Hiperlink Visitado" xfId="4599" builtinId="9" hidden="1"/>
    <cellStyle name="Hiperlink Visitado" xfId="4601" builtinId="9" hidden="1"/>
    <cellStyle name="Hiperlink Visitado" xfId="4603" builtinId="9" hidden="1"/>
    <cellStyle name="Hiperlink Visitado" xfId="4605" builtinId="9" hidden="1"/>
    <cellStyle name="Hiperlink Visitado" xfId="4607" builtinId="9" hidden="1"/>
    <cellStyle name="Hiperlink Visitado" xfId="4609" builtinId="9" hidden="1"/>
    <cellStyle name="Hiperlink Visitado" xfId="4611" builtinId="9" hidden="1"/>
    <cellStyle name="Hiperlink Visitado" xfId="4613" builtinId="9" hidden="1"/>
    <cellStyle name="Hiperlink Visitado" xfId="4615" builtinId="9" hidden="1"/>
    <cellStyle name="Hiperlink Visitado" xfId="4617" builtinId="9" hidden="1"/>
    <cellStyle name="Hiperlink Visitado" xfId="4619" builtinId="9" hidden="1"/>
    <cellStyle name="Hiperlink Visitado" xfId="4621" builtinId="9" hidden="1"/>
    <cellStyle name="Hiperlink Visitado" xfId="4623" builtinId="9" hidden="1"/>
    <cellStyle name="Hiperlink Visitado" xfId="4625" builtinId="9" hidden="1"/>
    <cellStyle name="Hiperlink Visitado" xfId="4627" builtinId="9" hidden="1"/>
    <cellStyle name="Hiperlink Visitado" xfId="4629" builtinId="9" hidden="1"/>
    <cellStyle name="Hiperlink Visitado" xfId="4140" builtinId="9" hidden="1"/>
    <cellStyle name="Hiperlink Visitado" xfId="4633" builtinId="9" hidden="1"/>
    <cellStyle name="Hiperlink Visitado" xfId="4635" builtinId="9" hidden="1"/>
    <cellStyle name="Hiperlink Visitado" xfId="4637" builtinId="9" hidden="1"/>
    <cellStyle name="Hiperlink Visitado" xfId="4639" builtinId="9" hidden="1"/>
    <cellStyle name="Hiperlink Visitado" xfId="4641" builtinId="9" hidden="1"/>
    <cellStyle name="Hiperlink Visitado" xfId="4643" builtinId="9" hidden="1"/>
    <cellStyle name="Hiperlink Visitado" xfId="4645" builtinId="9" hidden="1"/>
    <cellStyle name="Hiperlink Visitado" xfId="4647" builtinId="9" hidden="1"/>
    <cellStyle name="Hiperlink Visitado" xfId="4649" builtinId="9" hidden="1"/>
    <cellStyle name="Hiperlink Visitado" xfId="4651" builtinId="9" hidden="1"/>
    <cellStyle name="Hiperlink Visitado" xfId="4653" builtinId="9" hidden="1"/>
    <cellStyle name="Hiperlink Visitado" xfId="4655" builtinId="9" hidden="1"/>
    <cellStyle name="Hiperlink Visitado" xfId="4657" builtinId="9" hidden="1"/>
    <cellStyle name="Hiperlink Visitado" xfId="4659" builtinId="9" hidden="1"/>
    <cellStyle name="Hiperlink Visitado" xfId="4661" builtinId="9" hidden="1"/>
    <cellStyle name="Hiperlink Visitado" xfId="4663" builtinId="9" hidden="1"/>
    <cellStyle name="Hiperlink Visitado" xfId="4665" builtinId="9" hidden="1"/>
    <cellStyle name="Hiperlink Visitado" xfId="4667" builtinId="9" hidden="1"/>
    <cellStyle name="Hiperlink Visitado" xfId="4669" builtinId="9" hidden="1"/>
    <cellStyle name="Hiperlink Visitado" xfId="4671" builtinId="9" hidden="1"/>
    <cellStyle name="Hiperlink Visitado" xfId="4673" builtinId="9" hidden="1"/>
    <cellStyle name="Hiperlink Visitado" xfId="4675" builtinId="9" hidden="1"/>
    <cellStyle name="Hiperlink Visitado" xfId="4677" builtinId="9" hidden="1"/>
    <cellStyle name="Hiperlink Visitado" xfId="4679" builtinId="9" hidden="1"/>
    <cellStyle name="Hiperlink Visitado" xfId="4681" builtinId="9" hidden="1"/>
    <cellStyle name="Hiperlink Visitado" xfId="4683" builtinId="9" hidden="1"/>
    <cellStyle name="Hiperlink Visitado" xfId="4685" builtinId="9" hidden="1"/>
    <cellStyle name="Hiperlink Visitado" xfId="4687" builtinId="9" hidden="1"/>
    <cellStyle name="Hiperlink Visitado" xfId="4689" builtinId="9" hidden="1"/>
    <cellStyle name="Hiperlink Visitado" xfId="4691" builtinId="9" hidden="1"/>
    <cellStyle name="Hiperlink Visitado" xfId="4693" builtinId="9" hidden="1"/>
    <cellStyle name="Hiperlink Visitado" xfId="4695" builtinId="9" hidden="1"/>
    <cellStyle name="Hiperlink Visitado" xfId="4697" builtinId="9" hidden="1"/>
    <cellStyle name="Hiperlink Visitado" xfId="4699" builtinId="9" hidden="1"/>
    <cellStyle name="Hiperlink Visitado" xfId="4701" builtinId="9" hidden="1"/>
    <cellStyle name="Hiperlink Visitado" xfId="4703" builtinId="9" hidden="1"/>
    <cellStyle name="Hiperlink Visitado" xfId="4705" builtinId="9" hidden="1"/>
    <cellStyle name="Hiperlink Visitado" xfId="4707" builtinId="9" hidden="1"/>
    <cellStyle name="Hiperlink Visitado" xfId="4709" builtinId="9" hidden="1"/>
    <cellStyle name="Hiperlink Visitado" xfId="4711" builtinId="9" hidden="1"/>
    <cellStyle name="Hiperlink Visitado" xfId="4713" builtinId="9" hidden="1"/>
    <cellStyle name="Hiperlink Visitado" xfId="4715" builtinId="9" hidden="1"/>
    <cellStyle name="Hiperlink Visitado" xfId="4717" builtinId="9" hidden="1"/>
    <cellStyle name="Hiperlink Visitado" xfId="4719" builtinId="9" hidden="1"/>
    <cellStyle name="Hiperlink Visitado" xfId="4721" builtinId="9" hidden="1"/>
    <cellStyle name="Hiperlink Visitado" xfId="4723" builtinId="9" hidden="1"/>
    <cellStyle name="Hiperlink Visitado" xfId="4725" builtinId="9" hidden="1"/>
    <cellStyle name="Hiperlink Visitado" xfId="4727" builtinId="9" hidden="1"/>
    <cellStyle name="Hiperlink Visitado" xfId="4531" builtinId="9" hidden="1"/>
    <cellStyle name="Hiperlink Visitado" xfId="4731" builtinId="9" hidden="1"/>
    <cellStyle name="Hiperlink Visitado" xfId="4733" builtinId="9" hidden="1"/>
    <cellStyle name="Hiperlink Visitado" xfId="4735" builtinId="9" hidden="1"/>
    <cellStyle name="Hiperlink Visitado" xfId="4737" builtinId="9" hidden="1"/>
    <cellStyle name="Hiperlink Visitado" xfId="4739" builtinId="9" hidden="1"/>
    <cellStyle name="Hiperlink Visitado" xfId="4741" builtinId="9" hidden="1"/>
    <cellStyle name="Hiperlink Visitado" xfId="4743" builtinId="9" hidden="1"/>
    <cellStyle name="Hiperlink Visitado" xfId="4745" builtinId="9" hidden="1"/>
    <cellStyle name="Hiperlink Visitado" xfId="4747" builtinId="9" hidden="1"/>
    <cellStyle name="Hiperlink Visitado" xfId="4749" builtinId="9" hidden="1"/>
    <cellStyle name="Hiperlink Visitado" xfId="4751" builtinId="9" hidden="1"/>
    <cellStyle name="Hiperlink Visitado" xfId="4753" builtinId="9" hidden="1"/>
    <cellStyle name="Hiperlink Visitado" xfId="4755" builtinId="9" hidden="1"/>
    <cellStyle name="Hiperlink Visitado" xfId="4757" builtinId="9" hidden="1"/>
    <cellStyle name="Hiperlink Visitado" xfId="4759" builtinId="9" hidden="1"/>
    <cellStyle name="Hiperlink Visitado" xfId="4761" builtinId="9" hidden="1"/>
    <cellStyle name="Hiperlink Visitado" xfId="4763" builtinId="9" hidden="1"/>
    <cellStyle name="Hiperlink Visitado" xfId="4765" builtinId="9" hidden="1"/>
    <cellStyle name="Hiperlink Visitado" xfId="4767" builtinId="9" hidden="1"/>
    <cellStyle name="Hiperlink Visitado" xfId="4769" builtinId="9" hidden="1"/>
    <cellStyle name="Hiperlink Visitado" xfId="4771" builtinId="9" hidden="1"/>
    <cellStyle name="Hiperlink Visitado" xfId="4773" builtinId="9" hidden="1"/>
    <cellStyle name="Hiperlink Visitado" xfId="4775" builtinId="9" hidden="1"/>
    <cellStyle name="Hiperlink Visitado" xfId="4777" builtinId="9" hidden="1"/>
    <cellStyle name="Hiperlink Visitado" xfId="4779" builtinId="9" hidden="1"/>
    <cellStyle name="Hiperlink Visitado" xfId="4781" builtinId="9" hidden="1"/>
    <cellStyle name="Hiperlink Visitado" xfId="4783" builtinId="9" hidden="1"/>
    <cellStyle name="Hiperlink Visitado" xfId="4785" builtinId="9" hidden="1"/>
    <cellStyle name="Hiperlink Visitado" xfId="4787" builtinId="9" hidden="1"/>
    <cellStyle name="Hiperlink Visitado" xfId="4789" builtinId="9" hidden="1"/>
    <cellStyle name="Hiperlink Visitado" xfId="4791" builtinId="9" hidden="1"/>
    <cellStyle name="Hiperlink Visitado" xfId="4793" builtinId="9" hidden="1"/>
    <cellStyle name="Hiperlink Visitado" xfId="4795" builtinId="9" hidden="1"/>
    <cellStyle name="Hiperlink Visitado" xfId="4797" builtinId="9" hidden="1"/>
    <cellStyle name="Hiperlink Visitado" xfId="4799" builtinId="9" hidden="1"/>
    <cellStyle name="Hiperlink Visitado" xfId="4801" builtinId="9" hidden="1"/>
    <cellStyle name="Hiperlink Visitado" xfId="4803" builtinId="9" hidden="1"/>
    <cellStyle name="Hiperlink Visitado" xfId="4805" builtinId="9" hidden="1"/>
    <cellStyle name="Hiperlink Visitado" xfId="4807" builtinId="9" hidden="1"/>
    <cellStyle name="Hiperlink Visitado" xfId="4809" builtinId="9" hidden="1"/>
    <cellStyle name="Hiperlink Visitado" xfId="4811" builtinId="9" hidden="1"/>
    <cellStyle name="Hiperlink Visitado" xfId="4813" builtinId="9" hidden="1"/>
    <cellStyle name="Hiperlink Visitado" xfId="4815" builtinId="9" hidden="1"/>
    <cellStyle name="Hiperlink Visitado" xfId="4817" builtinId="9" hidden="1"/>
    <cellStyle name="Hiperlink Visitado" xfId="4819" builtinId="9" hidden="1"/>
    <cellStyle name="Hiperlink Visitado" xfId="4821" builtinId="9" hidden="1"/>
    <cellStyle name="Hiperlink Visitado" xfId="4823" builtinId="9" hidden="1"/>
    <cellStyle name="Hiperlink Visitado" xfId="4825" builtinId="9" hidden="1"/>
    <cellStyle name="Hiperlink Visitado" xfId="4042" builtinId="9" hidden="1"/>
    <cellStyle name="Hiperlink Visitado" xfId="4829" builtinId="9" hidden="1"/>
    <cellStyle name="Hiperlink Visitado" xfId="4831" builtinId="9" hidden="1"/>
    <cellStyle name="Hiperlink Visitado" xfId="4833" builtinId="9" hidden="1"/>
    <cellStyle name="Hiperlink Visitado" xfId="4835" builtinId="9" hidden="1"/>
    <cellStyle name="Hiperlink Visitado" xfId="4837" builtinId="9" hidden="1"/>
    <cellStyle name="Hiperlink Visitado" xfId="4839" builtinId="9" hidden="1"/>
    <cellStyle name="Hiperlink Visitado" xfId="4841" builtinId="9" hidden="1"/>
    <cellStyle name="Hiperlink Visitado" xfId="4843" builtinId="9" hidden="1"/>
    <cellStyle name="Hiperlink Visitado" xfId="4845" builtinId="9" hidden="1"/>
    <cellStyle name="Hiperlink Visitado" xfId="4847" builtinId="9" hidden="1"/>
    <cellStyle name="Hiperlink Visitado" xfId="4849" builtinId="9" hidden="1"/>
    <cellStyle name="Hiperlink Visitado" xfId="4851" builtinId="9" hidden="1"/>
    <cellStyle name="Hiperlink Visitado" xfId="4853" builtinId="9" hidden="1"/>
    <cellStyle name="Hiperlink Visitado" xfId="4855" builtinId="9" hidden="1"/>
    <cellStyle name="Hiperlink Visitado" xfId="4857" builtinId="9" hidden="1"/>
    <cellStyle name="Hiperlink Visitado" xfId="4859" builtinId="9" hidden="1"/>
    <cellStyle name="Hiperlink Visitado" xfId="4861" builtinId="9" hidden="1"/>
    <cellStyle name="Hiperlink Visitado" xfId="4863" builtinId="9" hidden="1"/>
    <cellStyle name="Hiperlink Visitado" xfId="4865" builtinId="9" hidden="1"/>
    <cellStyle name="Hiperlink Visitado" xfId="4867" builtinId="9" hidden="1"/>
    <cellStyle name="Hiperlink Visitado" xfId="4869" builtinId="9" hidden="1"/>
    <cellStyle name="Hiperlink Visitado" xfId="4871" builtinId="9" hidden="1"/>
    <cellStyle name="Hiperlink Visitado" xfId="4873" builtinId="9" hidden="1"/>
    <cellStyle name="Hiperlink Visitado" xfId="4875" builtinId="9" hidden="1"/>
    <cellStyle name="Hiperlink Visitado" xfId="4877" builtinId="9" hidden="1"/>
    <cellStyle name="Hiperlink Visitado" xfId="4879" builtinId="9" hidden="1"/>
    <cellStyle name="Hiperlink Visitado" xfId="4881" builtinId="9" hidden="1"/>
    <cellStyle name="Hiperlink Visitado" xfId="4883" builtinId="9" hidden="1"/>
    <cellStyle name="Hiperlink Visitado" xfId="4885" builtinId="9" hidden="1"/>
    <cellStyle name="Hiperlink Visitado" xfId="4887" builtinId="9" hidden="1"/>
    <cellStyle name="Hiperlink Visitado" xfId="4889" builtinId="9" hidden="1"/>
    <cellStyle name="Hiperlink Visitado" xfId="4891" builtinId="9" hidden="1"/>
    <cellStyle name="Hiperlink Visitado" xfId="4893" builtinId="9" hidden="1"/>
    <cellStyle name="Hiperlink Visitado" xfId="4895" builtinId="9" hidden="1"/>
    <cellStyle name="Hiperlink Visitado" xfId="4897" builtinId="9" hidden="1"/>
    <cellStyle name="Hiperlink Visitado" xfId="4899" builtinId="9" hidden="1"/>
    <cellStyle name="Hiperlink Visitado" xfId="4901" builtinId="9" hidden="1"/>
    <cellStyle name="Hiperlink Visitado" xfId="4903" builtinId="9" hidden="1"/>
    <cellStyle name="Hiperlink Visitado" xfId="4905" builtinId="9" hidden="1"/>
    <cellStyle name="Hiperlink Visitado" xfId="4907" builtinId="9" hidden="1"/>
    <cellStyle name="Hiperlink Visitado" xfId="4909" builtinId="9" hidden="1"/>
    <cellStyle name="Hiperlink Visitado" xfId="4911" builtinId="9" hidden="1"/>
    <cellStyle name="Hiperlink Visitado" xfId="4913" builtinId="9" hidden="1"/>
    <cellStyle name="Hiperlink Visitado" xfId="4915" builtinId="9" hidden="1"/>
    <cellStyle name="Hiperlink Visitado" xfId="4917" builtinId="9" hidden="1"/>
    <cellStyle name="Hiperlink Visitado" xfId="4919" builtinId="9" hidden="1"/>
    <cellStyle name="Hiperlink Visitado" xfId="4921" builtinId="9" hidden="1"/>
    <cellStyle name="Hiperlink Visitado" xfId="4923" builtinId="9" hidden="1"/>
    <cellStyle name="Hiperlink Visitado" xfId="4529" builtinId="9" hidden="1"/>
    <cellStyle name="Hiperlink Visitado" xfId="4927" builtinId="9" hidden="1"/>
    <cellStyle name="Hiperlink Visitado" xfId="4929" builtinId="9" hidden="1"/>
    <cellStyle name="Hiperlink Visitado" xfId="4931" builtinId="9" hidden="1"/>
    <cellStyle name="Hiperlink Visitado" xfId="4933" builtinId="9" hidden="1"/>
    <cellStyle name="Hiperlink Visitado" xfId="4935" builtinId="9" hidden="1"/>
    <cellStyle name="Hiperlink Visitado" xfId="4937" builtinId="9" hidden="1"/>
    <cellStyle name="Hiperlink Visitado" xfId="4939" builtinId="9" hidden="1"/>
    <cellStyle name="Hiperlink Visitado" xfId="4941" builtinId="9" hidden="1"/>
    <cellStyle name="Hiperlink Visitado" xfId="4943" builtinId="9" hidden="1"/>
    <cellStyle name="Hiperlink Visitado" xfId="4945" builtinId="9" hidden="1"/>
    <cellStyle name="Hiperlink Visitado" xfId="4947" builtinId="9" hidden="1"/>
    <cellStyle name="Hiperlink Visitado" xfId="4949" builtinId="9" hidden="1"/>
    <cellStyle name="Hiperlink Visitado" xfId="4951" builtinId="9" hidden="1"/>
    <cellStyle name="Hiperlink Visitado" xfId="4953" builtinId="9" hidden="1"/>
    <cellStyle name="Hiperlink Visitado" xfId="4955" builtinId="9" hidden="1"/>
    <cellStyle name="Hiperlink Visitado" xfId="4957" builtinId="9" hidden="1"/>
    <cellStyle name="Hiperlink Visitado" xfId="4959" builtinId="9" hidden="1"/>
    <cellStyle name="Hiperlink Visitado" xfId="4961" builtinId="9" hidden="1"/>
    <cellStyle name="Hiperlink Visitado" xfId="4963" builtinId="9" hidden="1"/>
    <cellStyle name="Hiperlink Visitado" xfId="4965" builtinId="9" hidden="1"/>
    <cellStyle name="Hiperlink Visitado" xfId="4967" builtinId="9" hidden="1"/>
    <cellStyle name="Hiperlink Visitado" xfId="4969" builtinId="9" hidden="1"/>
    <cellStyle name="Hiperlink Visitado" xfId="4971" builtinId="9" hidden="1"/>
    <cellStyle name="Hiperlink Visitado" xfId="4973" builtinId="9" hidden="1"/>
    <cellStyle name="Hiperlink Visitado" xfId="4975" builtinId="9" hidden="1"/>
    <cellStyle name="Hiperlink Visitado" xfId="4977" builtinId="9" hidden="1"/>
    <cellStyle name="Hiperlink Visitado" xfId="4979" builtinId="9" hidden="1"/>
    <cellStyle name="Hiperlink Visitado" xfId="4981" builtinId="9" hidden="1"/>
    <cellStyle name="Hiperlink Visitado" xfId="4983" builtinId="9" hidden="1"/>
    <cellStyle name="Hiperlink Visitado" xfId="4985" builtinId="9" hidden="1"/>
    <cellStyle name="Hiperlink Visitado" xfId="4987" builtinId="9" hidden="1"/>
    <cellStyle name="Hiperlink Visitado" xfId="4989" builtinId="9" hidden="1"/>
    <cellStyle name="Hiperlink Visitado" xfId="4991" builtinId="9" hidden="1"/>
    <cellStyle name="Hiperlink Visitado" xfId="4993" builtinId="9" hidden="1"/>
    <cellStyle name="Hiperlink Visitado" xfId="4995" builtinId="9" hidden="1"/>
    <cellStyle name="Hiperlink Visitado" xfId="4997" builtinId="9" hidden="1"/>
    <cellStyle name="Hiperlink Visitado" xfId="4999" builtinId="9" hidden="1"/>
    <cellStyle name="Hiperlink Visitado" xfId="5001" builtinId="9" hidden="1"/>
    <cellStyle name="Hiperlink Visitado" xfId="5003" builtinId="9" hidden="1"/>
    <cellStyle name="Hiperlink Visitado" xfId="5005" builtinId="9" hidden="1"/>
    <cellStyle name="Hiperlink Visitado" xfId="5007" builtinId="9" hidden="1"/>
    <cellStyle name="Hiperlink Visitado" xfId="5009" builtinId="9" hidden="1"/>
    <cellStyle name="Hiperlink Visitado" xfId="5011" builtinId="9" hidden="1"/>
    <cellStyle name="Hiperlink Visitado" xfId="5013" builtinId="9" hidden="1"/>
    <cellStyle name="Hiperlink Visitado" xfId="5015" builtinId="9" hidden="1"/>
    <cellStyle name="Hiperlink Visitado" xfId="5017" builtinId="9" hidden="1"/>
    <cellStyle name="Hiperlink Visitado" xfId="5019" builtinId="9" hidden="1"/>
    <cellStyle name="Hiperlink Visitado" xfId="5021" builtinId="9" hidden="1"/>
    <cellStyle name="Hiperlink Visitado" xfId="5024" builtinId="9" hidden="1"/>
    <cellStyle name="Hiperlink Visitado" xfId="5026" builtinId="9" hidden="1"/>
    <cellStyle name="Hiperlink Visitado" xfId="5028" builtinId="9" hidden="1"/>
    <cellStyle name="Hiperlink Visitado" xfId="5030" builtinId="9" hidden="1"/>
    <cellStyle name="Hiperlink Visitado" xfId="5032" builtinId="9" hidden="1"/>
    <cellStyle name="Hiperlink Visitado" xfId="5034" builtinId="9" hidden="1"/>
    <cellStyle name="Hiperlink Visitado" xfId="5036" builtinId="9" hidden="1"/>
    <cellStyle name="Hiperlink Visitado" xfId="5038" builtinId="9" hidden="1"/>
    <cellStyle name="Hiperlink Visitado" xfId="5040" builtinId="9" hidden="1"/>
    <cellStyle name="Hiperlink Visitado" xfId="5042" builtinId="9" hidden="1"/>
    <cellStyle name="Hiperlink Visitado" xfId="5044" builtinId="9" hidden="1"/>
    <cellStyle name="Hiperlink Visitado" xfId="5046" builtinId="9" hidden="1"/>
    <cellStyle name="Hiperlink Visitado" xfId="5048" builtinId="9" hidden="1"/>
    <cellStyle name="Hiperlink Visitado" xfId="5050" builtinId="9" hidden="1"/>
    <cellStyle name="Hiperlink Visitado" xfId="5052" builtinId="9" hidden="1"/>
    <cellStyle name="Hiperlink Visitado" xfId="5054" builtinId="9" hidden="1"/>
    <cellStyle name="Hiperlink Visitado" xfId="5056" builtinId="9" hidden="1"/>
    <cellStyle name="Hiperlink Visitado" xfId="5058" builtinId="9" hidden="1"/>
    <cellStyle name="Hiperlink Visitado" xfId="5060" builtinId="9" hidden="1"/>
    <cellStyle name="Hiperlink Visitado" xfId="5062" builtinId="9" hidden="1"/>
    <cellStyle name="Hiperlink Visitado" xfId="5064" builtinId="9" hidden="1"/>
    <cellStyle name="Hiperlink Visitado" xfId="5066" builtinId="9" hidden="1"/>
    <cellStyle name="Hiperlink Visitado" xfId="5068" builtinId="9" hidden="1"/>
    <cellStyle name="Hiperlink Visitado" xfId="5070" builtinId="9" hidden="1"/>
    <cellStyle name="Hiperlink Visitado" xfId="5072" builtinId="9" hidden="1"/>
    <cellStyle name="Hiperlink Visitado" xfId="5074" builtinId="9" hidden="1"/>
    <cellStyle name="Hiperlink Visitado" xfId="5076" builtinId="9" hidden="1"/>
    <cellStyle name="Hiperlink Visitado" xfId="5078" builtinId="9" hidden="1"/>
    <cellStyle name="Hiperlink Visitado" xfId="5080" builtinId="9" hidden="1"/>
    <cellStyle name="Hiperlink Visitado" xfId="5082" builtinId="9" hidden="1"/>
    <cellStyle name="Hiperlink Visitado" xfId="5084" builtinId="9" hidden="1"/>
    <cellStyle name="Hiperlink Visitado" xfId="5086" builtinId="9" hidden="1"/>
    <cellStyle name="Hiperlink Visitado" xfId="5088" builtinId="9" hidden="1"/>
    <cellStyle name="Hiperlink Visitado" xfId="5090" builtinId="9" hidden="1"/>
    <cellStyle name="Hiperlink Visitado" xfId="5092" builtinId="9" hidden="1"/>
    <cellStyle name="Hiperlink Visitado" xfId="5094" builtinId="9" hidden="1"/>
    <cellStyle name="Hiperlink Visitado" xfId="5096" builtinId="9" hidden="1"/>
    <cellStyle name="Hiperlink Visitado" xfId="5098" builtinId="9" hidden="1"/>
    <cellStyle name="Hiperlink Visitado" xfId="5100" builtinId="9" hidden="1"/>
    <cellStyle name="Hiperlink Visitado" xfId="5102" builtinId="9" hidden="1"/>
    <cellStyle name="Hiperlink Visitado" xfId="5104" builtinId="9" hidden="1"/>
    <cellStyle name="Hiperlink Visitado" xfId="5106" builtinId="9" hidden="1"/>
    <cellStyle name="Hiperlink Visitado" xfId="5108" builtinId="9" hidden="1"/>
    <cellStyle name="Hiperlink Visitado" xfId="5110" builtinId="9" hidden="1"/>
    <cellStyle name="Hiperlink Visitado" xfId="5112" builtinId="9" hidden="1"/>
    <cellStyle name="Hiperlink Visitado" xfId="5114" builtinId="9" hidden="1"/>
    <cellStyle name="Hiperlink Visitado" xfId="5116" builtinId="9" hidden="1"/>
    <cellStyle name="Hiperlink Visitado" xfId="5118" builtinId="9" hidden="1"/>
    <cellStyle name="Hiperlink Visitado" xfId="5120" builtinId="9" hidden="1"/>
    <cellStyle name="Hiperlink Visitado" xfId="4924" builtinId="9" hidden="1"/>
    <cellStyle name="Hiperlink Visitado" xfId="5124" builtinId="9" hidden="1"/>
    <cellStyle name="Hiperlink Visitado" xfId="5126" builtinId="9" hidden="1"/>
    <cellStyle name="Hiperlink Visitado" xfId="5128" builtinId="9" hidden="1"/>
    <cellStyle name="Hiperlink Visitado" xfId="5130" builtinId="9" hidden="1"/>
    <cellStyle name="Hiperlink Visitado" xfId="5132" builtinId="9" hidden="1"/>
    <cellStyle name="Hiperlink Visitado" xfId="5134" builtinId="9" hidden="1"/>
    <cellStyle name="Hiperlink Visitado" xfId="5136" builtinId="9" hidden="1"/>
    <cellStyle name="Hiperlink Visitado" xfId="5138" builtinId="9" hidden="1"/>
    <cellStyle name="Hiperlink Visitado" xfId="5140" builtinId="9" hidden="1"/>
    <cellStyle name="Hiperlink Visitado" xfId="5142" builtinId="9" hidden="1"/>
    <cellStyle name="Hiperlink Visitado" xfId="5144" builtinId="9" hidden="1"/>
    <cellStyle name="Hiperlink Visitado" xfId="5146" builtinId="9" hidden="1"/>
    <cellStyle name="Hiperlink Visitado" xfId="5148" builtinId="9" hidden="1"/>
    <cellStyle name="Hiperlink Visitado" xfId="5150" builtinId="9" hidden="1"/>
    <cellStyle name="Hiperlink Visitado" xfId="5152" builtinId="9" hidden="1"/>
    <cellStyle name="Hiperlink Visitado" xfId="5154" builtinId="9" hidden="1"/>
    <cellStyle name="Hiperlink Visitado" xfId="5156" builtinId="9" hidden="1"/>
    <cellStyle name="Hiperlink Visitado" xfId="5158" builtinId="9" hidden="1"/>
    <cellStyle name="Hiperlink Visitado" xfId="5160" builtinId="9" hidden="1"/>
    <cellStyle name="Hiperlink Visitado" xfId="5162" builtinId="9" hidden="1"/>
    <cellStyle name="Hiperlink Visitado" xfId="5164" builtinId="9" hidden="1"/>
    <cellStyle name="Hiperlink Visitado" xfId="5166" builtinId="9" hidden="1"/>
    <cellStyle name="Hiperlink Visitado" xfId="5168" builtinId="9" hidden="1"/>
    <cellStyle name="Hiperlink Visitado" xfId="5170" builtinId="9" hidden="1"/>
    <cellStyle name="Hiperlink Visitado" xfId="5172" builtinId="9" hidden="1"/>
    <cellStyle name="Hiperlink Visitado" xfId="5174" builtinId="9" hidden="1"/>
    <cellStyle name="Hiperlink Visitado" xfId="5176" builtinId="9" hidden="1"/>
    <cellStyle name="Hiperlink Visitado" xfId="5178" builtinId="9" hidden="1"/>
    <cellStyle name="Hiperlink Visitado" xfId="5180" builtinId="9" hidden="1"/>
    <cellStyle name="Hiperlink Visitado" xfId="5182" builtinId="9" hidden="1"/>
    <cellStyle name="Hiperlink Visitado" xfId="5184" builtinId="9" hidden="1"/>
    <cellStyle name="Hiperlink Visitado" xfId="5186" builtinId="9" hidden="1"/>
    <cellStyle name="Hiperlink Visitado" xfId="5188" builtinId="9" hidden="1"/>
    <cellStyle name="Hiperlink Visitado" xfId="5190" builtinId="9" hidden="1"/>
    <cellStyle name="Hiperlink Visitado" xfId="5192" builtinId="9" hidden="1"/>
    <cellStyle name="Hiperlink Visitado" xfId="5194" builtinId="9" hidden="1"/>
    <cellStyle name="Hiperlink Visitado" xfId="5196" builtinId="9" hidden="1"/>
    <cellStyle name="Hiperlink Visitado" xfId="5198" builtinId="9" hidden="1"/>
    <cellStyle name="Hiperlink Visitado" xfId="5200" builtinId="9" hidden="1"/>
    <cellStyle name="Hiperlink Visitado" xfId="5202" builtinId="9" hidden="1"/>
    <cellStyle name="Hiperlink Visitado" xfId="5204" builtinId="9" hidden="1"/>
    <cellStyle name="Hiperlink Visitado" xfId="5206" builtinId="9" hidden="1"/>
    <cellStyle name="Hiperlink Visitado" xfId="5208" builtinId="9" hidden="1"/>
    <cellStyle name="Hiperlink Visitado" xfId="5210" builtinId="9" hidden="1"/>
    <cellStyle name="Hiperlink Visitado" xfId="5212" builtinId="9" hidden="1"/>
    <cellStyle name="Hiperlink Visitado" xfId="5214" builtinId="9" hidden="1"/>
    <cellStyle name="Hiperlink Visitado" xfId="5216" builtinId="9" hidden="1"/>
    <cellStyle name="Hiperlink Visitado" xfId="5218" builtinId="9" hidden="1"/>
    <cellStyle name="Hiperlink Visitado" xfId="4827" builtinId="9" hidden="1"/>
    <cellStyle name="Hiperlink Visitado" xfId="5222" builtinId="9" hidden="1"/>
    <cellStyle name="Hiperlink Visitado" xfId="5224" builtinId="9" hidden="1"/>
    <cellStyle name="Hiperlink Visitado" xfId="5226" builtinId="9" hidden="1"/>
    <cellStyle name="Hiperlink Visitado" xfId="5228" builtinId="9" hidden="1"/>
    <cellStyle name="Hiperlink Visitado" xfId="5230" builtinId="9" hidden="1"/>
    <cellStyle name="Hiperlink Visitado" xfId="5232" builtinId="9" hidden="1"/>
    <cellStyle name="Hiperlink Visitado" xfId="5234" builtinId="9" hidden="1"/>
    <cellStyle name="Hiperlink Visitado" xfId="5236" builtinId="9" hidden="1"/>
    <cellStyle name="Hiperlink Visitado" xfId="5238" builtinId="9" hidden="1"/>
    <cellStyle name="Hiperlink Visitado" xfId="5240" builtinId="9" hidden="1"/>
    <cellStyle name="Hiperlink Visitado" xfId="5242" builtinId="9" hidden="1"/>
    <cellStyle name="Hiperlink Visitado" xfId="5244" builtinId="9" hidden="1"/>
    <cellStyle name="Hiperlink Visitado" xfId="5246" builtinId="9" hidden="1"/>
    <cellStyle name="Hiperlink Visitado" xfId="5248" builtinId="9" hidden="1"/>
    <cellStyle name="Hiperlink Visitado" xfId="5250" builtinId="9" hidden="1"/>
    <cellStyle name="Hiperlink Visitado" xfId="5252" builtinId="9" hidden="1"/>
    <cellStyle name="Hiperlink Visitado" xfId="5254" builtinId="9" hidden="1"/>
    <cellStyle name="Hiperlink Visitado" xfId="5256" builtinId="9" hidden="1"/>
    <cellStyle name="Hiperlink Visitado" xfId="5258" builtinId="9" hidden="1"/>
    <cellStyle name="Hiperlink Visitado" xfId="5260" builtinId="9" hidden="1"/>
    <cellStyle name="Hiperlink Visitado" xfId="5262" builtinId="9" hidden="1"/>
    <cellStyle name="Hiperlink Visitado" xfId="5264" builtinId="9" hidden="1"/>
    <cellStyle name="Hiperlink Visitado" xfId="5266" builtinId="9" hidden="1"/>
    <cellStyle name="Hiperlink Visitado" xfId="5268" builtinId="9" hidden="1"/>
    <cellStyle name="Hiperlink Visitado" xfId="5270" builtinId="9" hidden="1"/>
    <cellStyle name="Hiperlink Visitado" xfId="5272" builtinId="9" hidden="1"/>
    <cellStyle name="Hiperlink Visitado" xfId="5274" builtinId="9" hidden="1"/>
    <cellStyle name="Hiperlink Visitado" xfId="5276" builtinId="9" hidden="1"/>
    <cellStyle name="Hiperlink Visitado" xfId="5278" builtinId="9" hidden="1"/>
    <cellStyle name="Hiperlink Visitado" xfId="5280" builtinId="9" hidden="1"/>
    <cellStyle name="Hiperlink Visitado" xfId="5282" builtinId="9" hidden="1"/>
    <cellStyle name="Hiperlink Visitado" xfId="5284" builtinId="9" hidden="1"/>
    <cellStyle name="Hiperlink Visitado" xfId="5286" builtinId="9" hidden="1"/>
    <cellStyle name="Hiperlink Visitado" xfId="5288" builtinId="9" hidden="1"/>
    <cellStyle name="Hiperlink Visitado" xfId="5290" builtinId="9" hidden="1"/>
    <cellStyle name="Hiperlink Visitado" xfId="5292" builtinId="9" hidden="1"/>
    <cellStyle name="Hiperlink Visitado" xfId="5294" builtinId="9" hidden="1"/>
    <cellStyle name="Hiperlink Visitado" xfId="5296" builtinId="9" hidden="1"/>
    <cellStyle name="Hiperlink Visitado" xfId="5298" builtinId="9" hidden="1"/>
    <cellStyle name="Hiperlink Visitado" xfId="5300" builtinId="9" hidden="1"/>
    <cellStyle name="Hiperlink Visitado" xfId="5302" builtinId="9" hidden="1"/>
    <cellStyle name="Hiperlink Visitado" xfId="5304" builtinId="9" hidden="1"/>
    <cellStyle name="Hiperlink Visitado" xfId="5306" builtinId="9" hidden="1"/>
    <cellStyle name="Hiperlink Visitado" xfId="5308" builtinId="9" hidden="1"/>
    <cellStyle name="Hiperlink Visitado" xfId="5310" builtinId="9" hidden="1"/>
    <cellStyle name="Hiperlink Visitado" xfId="5312" builtinId="9" hidden="1"/>
    <cellStyle name="Hiperlink Visitado" xfId="5314" builtinId="9" hidden="1"/>
    <cellStyle name="Hiperlink Visitado" xfId="5316" builtinId="9" hidden="1"/>
    <cellStyle name="Hiperlink Visitado" xfId="4925" builtinId="9" hidden="1"/>
    <cellStyle name="Hiperlink Visitado" xfId="5320" builtinId="9" hidden="1"/>
    <cellStyle name="Hiperlink Visitado" xfId="5322" builtinId="9" hidden="1"/>
    <cellStyle name="Hiperlink Visitado" xfId="5324" builtinId="9" hidden="1"/>
    <cellStyle name="Hiperlink Visitado" xfId="5326" builtinId="9" hidden="1"/>
    <cellStyle name="Hiperlink Visitado" xfId="5328" builtinId="9" hidden="1"/>
    <cellStyle name="Hiperlink Visitado" xfId="5330" builtinId="9" hidden="1"/>
    <cellStyle name="Hiperlink Visitado" xfId="5332" builtinId="9" hidden="1"/>
    <cellStyle name="Hiperlink Visitado" xfId="5334" builtinId="9" hidden="1"/>
    <cellStyle name="Hiperlink Visitado" xfId="5336" builtinId="9" hidden="1"/>
    <cellStyle name="Hiperlink Visitado" xfId="5338" builtinId="9" hidden="1"/>
    <cellStyle name="Hiperlink Visitado" xfId="5340" builtinId="9" hidden="1"/>
    <cellStyle name="Hiperlink Visitado" xfId="5342" builtinId="9" hidden="1"/>
    <cellStyle name="Hiperlink Visitado" xfId="5344" builtinId="9" hidden="1"/>
    <cellStyle name="Hiperlink Visitado" xfId="5346" builtinId="9" hidden="1"/>
    <cellStyle name="Hiperlink Visitado" xfId="5348" builtinId="9" hidden="1"/>
    <cellStyle name="Hiperlink Visitado" xfId="5350" builtinId="9" hidden="1"/>
    <cellStyle name="Hiperlink Visitado" xfId="5352" builtinId="9" hidden="1"/>
    <cellStyle name="Hiperlink Visitado" xfId="5354" builtinId="9" hidden="1"/>
    <cellStyle name="Hiperlink Visitado" xfId="5356" builtinId="9" hidden="1"/>
    <cellStyle name="Hiperlink Visitado" xfId="5358" builtinId="9" hidden="1"/>
    <cellStyle name="Hiperlink Visitado" xfId="5360" builtinId="9" hidden="1"/>
    <cellStyle name="Hiperlink Visitado" xfId="5362" builtinId="9" hidden="1"/>
    <cellStyle name="Hiperlink Visitado" xfId="5364" builtinId="9" hidden="1"/>
    <cellStyle name="Hiperlink Visitado" xfId="5366" builtinId="9" hidden="1"/>
    <cellStyle name="Hiperlink Visitado" xfId="5368" builtinId="9" hidden="1"/>
    <cellStyle name="Hiperlink Visitado" xfId="5370" builtinId="9" hidden="1"/>
    <cellStyle name="Hiperlink Visitado" xfId="5372" builtinId="9" hidden="1"/>
    <cellStyle name="Hiperlink Visitado" xfId="5374" builtinId="9" hidden="1"/>
    <cellStyle name="Hiperlink Visitado" xfId="5376" builtinId="9" hidden="1"/>
    <cellStyle name="Hiperlink Visitado" xfId="5378" builtinId="9" hidden="1"/>
    <cellStyle name="Hiperlink Visitado" xfId="5380" builtinId="9" hidden="1"/>
    <cellStyle name="Hiperlink Visitado" xfId="5382" builtinId="9" hidden="1"/>
    <cellStyle name="Hiperlink Visitado" xfId="5384" builtinId="9" hidden="1"/>
    <cellStyle name="Hiperlink Visitado" xfId="5386" builtinId="9" hidden="1"/>
    <cellStyle name="Hiperlink Visitado" xfId="5388" builtinId="9" hidden="1"/>
    <cellStyle name="Hiperlink Visitado" xfId="5390" builtinId="9" hidden="1"/>
    <cellStyle name="Hiperlink Visitado" xfId="5392" builtinId="9" hidden="1"/>
    <cellStyle name="Hiperlink Visitado" xfId="5394" builtinId="9" hidden="1"/>
    <cellStyle name="Hiperlink Visitado" xfId="5396" builtinId="9" hidden="1"/>
    <cellStyle name="Hiperlink Visitado" xfId="5398" builtinId="9" hidden="1"/>
    <cellStyle name="Hiperlink Visitado" xfId="5400" builtinId="9" hidden="1"/>
    <cellStyle name="Hiperlink Visitado" xfId="5402" builtinId="9" hidden="1"/>
    <cellStyle name="Hiperlink Visitado" xfId="5404" builtinId="9" hidden="1"/>
    <cellStyle name="Hiperlink Visitado" xfId="5406" builtinId="9" hidden="1"/>
    <cellStyle name="Hiperlink Visitado" xfId="5408" builtinId="9" hidden="1"/>
    <cellStyle name="Hiperlink Visitado" xfId="5410" builtinId="9" hidden="1"/>
    <cellStyle name="Hiperlink Visitado" xfId="5412" builtinId="9" hidden="1"/>
    <cellStyle name="Hiperlink Visitado" xfId="5414" builtinId="9" hidden="1"/>
    <cellStyle name="Hiperlink Visitado" xfId="4630" builtinId="9" hidden="1"/>
    <cellStyle name="Hiperlink Visitado" xfId="5418" builtinId="9" hidden="1"/>
    <cellStyle name="Hiperlink Visitado" xfId="5420" builtinId="9" hidden="1"/>
    <cellStyle name="Hiperlink Visitado" xfId="5422" builtinId="9" hidden="1"/>
    <cellStyle name="Hiperlink Visitado" xfId="5424" builtinId="9" hidden="1"/>
    <cellStyle name="Hiperlink Visitado" xfId="5426" builtinId="9" hidden="1"/>
    <cellStyle name="Hiperlink Visitado" xfId="5428" builtinId="9" hidden="1"/>
    <cellStyle name="Hiperlink Visitado" xfId="5430" builtinId="9" hidden="1"/>
    <cellStyle name="Hiperlink Visitado" xfId="5432" builtinId="9" hidden="1"/>
    <cellStyle name="Hiperlink Visitado" xfId="5434" builtinId="9" hidden="1"/>
    <cellStyle name="Hiperlink Visitado" xfId="5436" builtinId="9" hidden="1"/>
    <cellStyle name="Hiperlink Visitado" xfId="5438" builtinId="9" hidden="1"/>
    <cellStyle name="Hiperlink Visitado" xfId="5440" builtinId="9" hidden="1"/>
    <cellStyle name="Hiperlink Visitado" xfId="5442" builtinId="9" hidden="1"/>
    <cellStyle name="Hiperlink Visitado" xfId="5444" builtinId="9" hidden="1"/>
    <cellStyle name="Hiperlink Visitado" xfId="5446" builtinId="9" hidden="1"/>
    <cellStyle name="Hiperlink Visitado" xfId="5448" builtinId="9" hidden="1"/>
    <cellStyle name="Hiperlink Visitado" xfId="5450" builtinId="9" hidden="1"/>
    <cellStyle name="Hiperlink Visitado" xfId="5452" builtinId="9" hidden="1"/>
    <cellStyle name="Hiperlink Visitado" xfId="5454" builtinId="9" hidden="1"/>
    <cellStyle name="Hiperlink Visitado" xfId="5456" builtinId="9" hidden="1"/>
    <cellStyle name="Hiperlink Visitado" xfId="5458" builtinId="9" hidden="1"/>
    <cellStyle name="Hiperlink Visitado" xfId="5460" builtinId="9" hidden="1"/>
    <cellStyle name="Hiperlink Visitado" xfId="5462" builtinId="9" hidden="1"/>
    <cellStyle name="Hiperlink Visitado" xfId="5464" builtinId="9" hidden="1"/>
    <cellStyle name="Hiperlink Visitado" xfId="5466" builtinId="9" hidden="1"/>
    <cellStyle name="Hiperlink Visitado" xfId="5468" builtinId="9" hidden="1"/>
    <cellStyle name="Hiperlink Visitado" xfId="5470" builtinId="9" hidden="1"/>
    <cellStyle name="Hiperlink Visitado" xfId="5472" builtinId="9" hidden="1"/>
    <cellStyle name="Hiperlink Visitado" xfId="5474" builtinId="9" hidden="1"/>
    <cellStyle name="Hiperlink Visitado" xfId="5476" builtinId="9" hidden="1"/>
    <cellStyle name="Hiperlink Visitado" xfId="5478" builtinId="9" hidden="1"/>
    <cellStyle name="Hiperlink Visitado" xfId="5480" builtinId="9" hidden="1"/>
    <cellStyle name="Hiperlink Visitado" xfId="5482" builtinId="9" hidden="1"/>
    <cellStyle name="Hiperlink Visitado" xfId="5484" builtinId="9" hidden="1"/>
    <cellStyle name="Hiperlink Visitado" xfId="5486" builtinId="9" hidden="1"/>
    <cellStyle name="Hiperlink Visitado" xfId="5488" builtinId="9" hidden="1"/>
    <cellStyle name="Hiperlink Visitado" xfId="5490" builtinId="9" hidden="1"/>
    <cellStyle name="Hiperlink Visitado" xfId="5492" builtinId="9" hidden="1"/>
    <cellStyle name="Hiperlink Visitado" xfId="5494" builtinId="9" hidden="1"/>
    <cellStyle name="Hiperlink Visitado" xfId="5496" builtinId="9" hidden="1"/>
    <cellStyle name="Hiperlink Visitado" xfId="5498" builtinId="9" hidden="1"/>
    <cellStyle name="Hiperlink Visitado" xfId="5500" builtinId="9" hidden="1"/>
    <cellStyle name="Hiperlink Visitado" xfId="5502" builtinId="9" hidden="1"/>
    <cellStyle name="Hiperlink Visitado" xfId="5504" builtinId="9" hidden="1"/>
    <cellStyle name="Hiperlink Visitado" xfId="5506" builtinId="9" hidden="1"/>
    <cellStyle name="Hiperlink Visitado" xfId="5508" builtinId="9" hidden="1"/>
    <cellStyle name="Hiperlink Visitado" xfId="5510" builtinId="9" hidden="1"/>
    <cellStyle name="Hiperlink Visitado" xfId="5512" builtinId="9" hidden="1"/>
    <cellStyle name="Hiperlink Visitado" xfId="5022" builtinId="9" hidden="1"/>
    <cellStyle name="Hiperlink Visitado" xfId="5516" builtinId="9" hidden="1"/>
    <cellStyle name="Hiperlink Visitado" xfId="5518" builtinId="9" hidden="1"/>
    <cellStyle name="Hiperlink Visitado" xfId="5520" builtinId="9" hidden="1"/>
    <cellStyle name="Hiperlink Visitado" xfId="5522" builtinId="9" hidden="1"/>
    <cellStyle name="Hiperlink Visitado" xfId="5524" builtinId="9" hidden="1"/>
    <cellStyle name="Hiperlink Visitado" xfId="5526" builtinId="9" hidden="1"/>
    <cellStyle name="Hiperlink Visitado" xfId="5528" builtinId="9" hidden="1"/>
    <cellStyle name="Hiperlink Visitado" xfId="5530" builtinId="9" hidden="1"/>
    <cellStyle name="Hiperlink Visitado" xfId="5532" builtinId="9" hidden="1"/>
    <cellStyle name="Hiperlink Visitado" xfId="5534" builtinId="9" hidden="1"/>
    <cellStyle name="Hiperlink Visitado" xfId="5536" builtinId="9" hidden="1"/>
    <cellStyle name="Hiperlink Visitado" xfId="5538" builtinId="9" hidden="1"/>
    <cellStyle name="Hiperlink Visitado" xfId="5540" builtinId="9" hidden="1"/>
    <cellStyle name="Hiperlink Visitado" xfId="5542" builtinId="9" hidden="1"/>
    <cellStyle name="Hiperlink Visitado" xfId="5544" builtinId="9" hidden="1"/>
    <cellStyle name="Hiperlink Visitado" xfId="5546" builtinId="9" hidden="1"/>
    <cellStyle name="Hiperlink Visitado" xfId="5548" builtinId="9" hidden="1"/>
    <cellStyle name="Hiperlink Visitado" xfId="5550" builtinId="9" hidden="1"/>
    <cellStyle name="Hiperlink Visitado" xfId="5552" builtinId="9" hidden="1"/>
    <cellStyle name="Hiperlink Visitado" xfId="5554" builtinId="9" hidden="1"/>
    <cellStyle name="Hiperlink Visitado" xfId="5556" builtinId="9" hidden="1"/>
    <cellStyle name="Hiperlink Visitado" xfId="5558" builtinId="9" hidden="1"/>
    <cellStyle name="Hiperlink Visitado" xfId="5560" builtinId="9" hidden="1"/>
    <cellStyle name="Hiperlink Visitado" xfId="5562" builtinId="9" hidden="1"/>
    <cellStyle name="Hiperlink Visitado" xfId="5564" builtinId="9" hidden="1"/>
    <cellStyle name="Hiperlink Visitado" xfId="5566" builtinId="9" hidden="1"/>
    <cellStyle name="Hiperlink Visitado" xfId="5568" builtinId="9" hidden="1"/>
    <cellStyle name="Hiperlink Visitado" xfId="5570" builtinId="9" hidden="1"/>
    <cellStyle name="Hiperlink Visitado" xfId="5572" builtinId="9" hidden="1"/>
    <cellStyle name="Hiperlink Visitado" xfId="5574" builtinId="9" hidden="1"/>
    <cellStyle name="Hiperlink Visitado" xfId="5576" builtinId="9" hidden="1"/>
    <cellStyle name="Hiperlink Visitado" xfId="5578" builtinId="9" hidden="1"/>
    <cellStyle name="Hiperlink Visitado" xfId="5580" builtinId="9" hidden="1"/>
    <cellStyle name="Hiperlink Visitado" xfId="5582" builtinId="9" hidden="1"/>
    <cellStyle name="Hiperlink Visitado" xfId="5584" builtinId="9" hidden="1"/>
    <cellStyle name="Hiperlink Visitado" xfId="5586" builtinId="9" hidden="1"/>
    <cellStyle name="Hiperlink Visitado" xfId="5588" builtinId="9" hidden="1"/>
    <cellStyle name="Hiperlink Visitado" xfId="5590" builtinId="9" hidden="1"/>
    <cellStyle name="Hiperlink Visitado" xfId="5592" builtinId="9" hidden="1"/>
    <cellStyle name="Hiperlink Visitado" xfId="5594" builtinId="9" hidden="1"/>
    <cellStyle name="Hiperlink Visitado" xfId="5596" builtinId="9" hidden="1"/>
    <cellStyle name="Hiperlink Visitado" xfId="5598" builtinId="9" hidden="1"/>
    <cellStyle name="Hiperlink Visitado" xfId="5600" builtinId="9" hidden="1"/>
    <cellStyle name="Hiperlink Visitado" xfId="5602" builtinId="9" hidden="1"/>
    <cellStyle name="Hiperlink Visitado" xfId="5604" builtinId="9" hidden="1"/>
    <cellStyle name="Hiperlink Visitado" xfId="5606" builtinId="9" hidden="1"/>
    <cellStyle name="Hiperlink Visitado" xfId="5608" builtinId="9" hidden="1"/>
    <cellStyle name="Hiperlink Visitado" xfId="5610" builtinId="9" hidden="1"/>
    <cellStyle name="Hiperlink Visitado" xfId="5023" builtinId="9" hidden="1"/>
    <cellStyle name="Hiperlink Visitado" xfId="5614" builtinId="9" hidden="1"/>
    <cellStyle name="Hiperlink Visitado" xfId="5616" builtinId="9" hidden="1"/>
    <cellStyle name="Hiperlink Visitado" xfId="5618" builtinId="9" hidden="1"/>
    <cellStyle name="Hiperlink Visitado" xfId="5620" builtinId="9" hidden="1"/>
    <cellStyle name="Hiperlink Visitado" xfId="5622" builtinId="9" hidden="1"/>
    <cellStyle name="Hiperlink Visitado" xfId="5624" builtinId="9" hidden="1"/>
    <cellStyle name="Hiperlink Visitado" xfId="5626" builtinId="9" hidden="1"/>
    <cellStyle name="Hiperlink Visitado" xfId="5628" builtinId="9" hidden="1"/>
    <cellStyle name="Hiperlink Visitado" xfId="5630" builtinId="9" hidden="1"/>
    <cellStyle name="Hiperlink Visitado" xfId="5632" builtinId="9" hidden="1"/>
    <cellStyle name="Hiperlink Visitado" xfId="5634" builtinId="9" hidden="1"/>
    <cellStyle name="Hiperlink Visitado" xfId="5636" builtinId="9" hidden="1"/>
    <cellStyle name="Hiperlink Visitado" xfId="5638" builtinId="9" hidden="1"/>
    <cellStyle name="Hiperlink Visitado" xfId="5640" builtinId="9" hidden="1"/>
    <cellStyle name="Hiperlink Visitado" xfId="5642" builtinId="9" hidden="1"/>
    <cellStyle name="Hiperlink Visitado" xfId="5644" builtinId="9" hidden="1"/>
    <cellStyle name="Hiperlink Visitado" xfId="5646" builtinId="9" hidden="1"/>
    <cellStyle name="Hiperlink Visitado" xfId="5648" builtinId="9" hidden="1"/>
    <cellStyle name="Hiperlink Visitado" xfId="5650" builtinId="9" hidden="1"/>
    <cellStyle name="Hiperlink Visitado" xfId="5652" builtinId="9" hidden="1"/>
    <cellStyle name="Hiperlink Visitado" xfId="5654" builtinId="9" hidden="1"/>
    <cellStyle name="Hiperlink Visitado" xfId="5656" builtinId="9" hidden="1"/>
    <cellStyle name="Hiperlink Visitado" xfId="5658" builtinId="9" hidden="1"/>
    <cellStyle name="Hiperlink Visitado" xfId="5660" builtinId="9" hidden="1"/>
    <cellStyle name="Hiperlink Visitado" xfId="5662" builtinId="9" hidden="1"/>
    <cellStyle name="Hiperlink Visitado" xfId="5664" builtinId="9" hidden="1"/>
    <cellStyle name="Hiperlink Visitado" xfId="5666" builtinId="9" hidden="1"/>
    <cellStyle name="Hiperlink Visitado" xfId="5668" builtinId="9" hidden="1"/>
    <cellStyle name="Hiperlink Visitado" xfId="5670" builtinId="9" hidden="1"/>
    <cellStyle name="Hiperlink Visitado" xfId="5672" builtinId="9" hidden="1"/>
    <cellStyle name="Hiperlink Visitado" xfId="5674" builtinId="9" hidden="1"/>
    <cellStyle name="Hiperlink Visitado" xfId="5676" builtinId="9" hidden="1"/>
    <cellStyle name="Hiperlink Visitado" xfId="5678" builtinId="9" hidden="1"/>
    <cellStyle name="Hiperlink Visitado" xfId="5680" builtinId="9" hidden="1"/>
    <cellStyle name="Hiperlink Visitado" xfId="5682" builtinId="9" hidden="1"/>
    <cellStyle name="Hiperlink Visitado" xfId="5684" builtinId="9" hidden="1"/>
    <cellStyle name="Hiperlink Visitado" xfId="5686" builtinId="9" hidden="1"/>
    <cellStyle name="Hiperlink Visitado" xfId="5688" builtinId="9" hidden="1"/>
    <cellStyle name="Hiperlink Visitado" xfId="5690" builtinId="9" hidden="1"/>
    <cellStyle name="Hiperlink Visitado" xfId="5692" builtinId="9" hidden="1"/>
    <cellStyle name="Hiperlink Visitado" xfId="5694" builtinId="9" hidden="1"/>
    <cellStyle name="Hiperlink Visitado" xfId="5696" builtinId="9" hidden="1"/>
    <cellStyle name="Hiperlink Visitado" xfId="5698" builtinId="9" hidden="1"/>
    <cellStyle name="Hiperlink Visitado" xfId="5700" builtinId="9" hidden="1"/>
    <cellStyle name="Hiperlink Visitado" xfId="5702" builtinId="9" hidden="1"/>
    <cellStyle name="Hiperlink Visitado" xfId="5704" builtinId="9" hidden="1"/>
    <cellStyle name="Hiperlink Visitado" xfId="5706" builtinId="9" hidden="1"/>
    <cellStyle name="Hiperlink Visitado" xfId="5708" builtinId="9" hidden="1"/>
    <cellStyle name="Hiperlink Visitado" xfId="4530" builtinId="9" hidden="1"/>
    <cellStyle name="Hiperlink Visitado" xfId="5712" builtinId="9" hidden="1"/>
    <cellStyle name="Hiperlink Visitado" xfId="5714" builtinId="9" hidden="1"/>
    <cellStyle name="Hiperlink Visitado" xfId="5716" builtinId="9" hidden="1"/>
    <cellStyle name="Hiperlink Visitado" xfId="5718" builtinId="9" hidden="1"/>
    <cellStyle name="Hiperlink Visitado" xfId="5720" builtinId="9" hidden="1"/>
    <cellStyle name="Hiperlink Visitado" xfId="5722" builtinId="9" hidden="1"/>
    <cellStyle name="Hiperlink Visitado" xfId="5724" builtinId="9" hidden="1"/>
    <cellStyle name="Hiperlink Visitado" xfId="5726" builtinId="9" hidden="1"/>
    <cellStyle name="Hiperlink Visitado" xfId="5728" builtinId="9" hidden="1"/>
    <cellStyle name="Hiperlink Visitado" xfId="5730" builtinId="9" hidden="1"/>
    <cellStyle name="Hiperlink Visitado" xfId="5732" builtinId="9" hidden="1"/>
    <cellStyle name="Hiperlink Visitado" xfId="5734" builtinId="9" hidden="1"/>
    <cellStyle name="Hiperlink Visitado" xfId="5736" builtinId="9" hidden="1"/>
    <cellStyle name="Hiperlink Visitado" xfId="5738" builtinId="9" hidden="1"/>
    <cellStyle name="Hiperlink Visitado" xfId="5740" builtinId="9" hidden="1"/>
    <cellStyle name="Hiperlink Visitado" xfId="5742" builtinId="9" hidden="1"/>
    <cellStyle name="Hiperlink Visitado" xfId="5744" builtinId="9" hidden="1"/>
    <cellStyle name="Hiperlink Visitado" xfId="5746" builtinId="9" hidden="1"/>
    <cellStyle name="Hiperlink Visitado" xfId="5748" builtinId="9" hidden="1"/>
    <cellStyle name="Hiperlink Visitado" xfId="5750" builtinId="9" hidden="1"/>
    <cellStyle name="Hiperlink Visitado" xfId="5752" builtinId="9" hidden="1"/>
    <cellStyle name="Hiperlink Visitado" xfId="5754" builtinId="9" hidden="1"/>
    <cellStyle name="Hiperlink Visitado" xfId="5756" builtinId="9" hidden="1"/>
    <cellStyle name="Hiperlink Visitado" xfId="5758" builtinId="9" hidden="1"/>
    <cellStyle name="Hiperlink Visitado" xfId="5760" builtinId="9" hidden="1"/>
    <cellStyle name="Hiperlink Visitado" xfId="5762" builtinId="9" hidden="1"/>
    <cellStyle name="Hiperlink Visitado" xfId="5764" builtinId="9" hidden="1"/>
    <cellStyle name="Hiperlink Visitado" xfId="5766" builtinId="9" hidden="1"/>
    <cellStyle name="Hiperlink Visitado" xfId="5768" builtinId="9" hidden="1"/>
    <cellStyle name="Hiperlink Visitado" xfId="5770" builtinId="9" hidden="1"/>
    <cellStyle name="Hiperlink Visitado" xfId="5772" builtinId="9" hidden="1"/>
    <cellStyle name="Hiperlink Visitado" xfId="5774" builtinId="9" hidden="1"/>
    <cellStyle name="Hiperlink Visitado" xfId="5776" builtinId="9" hidden="1"/>
    <cellStyle name="Hiperlink Visitado" xfId="5778" builtinId="9" hidden="1"/>
    <cellStyle name="Hiperlink Visitado" xfId="5780" builtinId="9" hidden="1"/>
    <cellStyle name="Hiperlink Visitado" xfId="5782" builtinId="9" hidden="1"/>
    <cellStyle name="Hiperlink Visitado" xfId="5784" builtinId="9" hidden="1"/>
    <cellStyle name="Hiperlink Visitado" xfId="5786" builtinId="9" hidden="1"/>
    <cellStyle name="Hiperlink Visitado" xfId="5788" builtinId="9" hidden="1"/>
    <cellStyle name="Hiperlink Visitado" xfId="5790" builtinId="9" hidden="1"/>
    <cellStyle name="Hiperlink Visitado" xfId="5792" builtinId="9" hidden="1"/>
    <cellStyle name="Hiperlink Visitado" xfId="5794" builtinId="9" hidden="1"/>
    <cellStyle name="Hiperlink Visitado" xfId="5796" builtinId="9" hidden="1"/>
    <cellStyle name="Hiperlink Visitado" xfId="5798" builtinId="9" hidden="1"/>
    <cellStyle name="Hiperlink Visitado" xfId="5800" builtinId="9" hidden="1"/>
    <cellStyle name="Hiperlink Visitado" xfId="5802" builtinId="9" hidden="1"/>
    <cellStyle name="Hiperlink Visitado" xfId="5804" builtinId="9" hidden="1"/>
    <cellStyle name="Hiperlink Visitado" xfId="5806" builtinId="9" hidden="1"/>
    <cellStyle name="Hiperlink Visitado" xfId="5121" builtinId="9" hidden="1"/>
    <cellStyle name="Hiperlink Visitado" xfId="5810" builtinId="9" hidden="1"/>
    <cellStyle name="Hiperlink Visitado" xfId="5812" builtinId="9" hidden="1"/>
    <cellStyle name="Hiperlink Visitado" xfId="5814" builtinId="9" hidden="1"/>
    <cellStyle name="Hiperlink Visitado" xfId="5816" builtinId="9" hidden="1"/>
    <cellStyle name="Hiperlink Visitado" xfId="5818" builtinId="9" hidden="1"/>
    <cellStyle name="Hiperlink Visitado" xfId="5820" builtinId="9" hidden="1"/>
    <cellStyle name="Hiperlink Visitado" xfId="5822" builtinId="9" hidden="1"/>
    <cellStyle name="Hiperlink Visitado" xfId="5824" builtinId="9" hidden="1"/>
    <cellStyle name="Hiperlink Visitado" xfId="5826" builtinId="9" hidden="1"/>
    <cellStyle name="Hiperlink Visitado" xfId="5828" builtinId="9" hidden="1"/>
    <cellStyle name="Hiperlink Visitado" xfId="5830" builtinId="9" hidden="1"/>
    <cellStyle name="Hiperlink Visitado" xfId="5832" builtinId="9" hidden="1"/>
    <cellStyle name="Hiperlink Visitado" xfId="5834" builtinId="9" hidden="1"/>
    <cellStyle name="Hiperlink Visitado" xfId="5836" builtinId="9" hidden="1"/>
    <cellStyle name="Hiperlink Visitado" xfId="5838" builtinId="9" hidden="1"/>
    <cellStyle name="Hiperlink Visitado" xfId="5840" builtinId="9" hidden="1"/>
    <cellStyle name="Hiperlink Visitado" xfId="5842" builtinId="9" hidden="1"/>
    <cellStyle name="Hiperlink Visitado" xfId="5844" builtinId="9" hidden="1"/>
    <cellStyle name="Hiperlink Visitado" xfId="5846" builtinId="9" hidden="1"/>
    <cellStyle name="Hiperlink Visitado" xfId="5848" builtinId="9" hidden="1"/>
    <cellStyle name="Hiperlink Visitado" xfId="5850" builtinId="9" hidden="1"/>
    <cellStyle name="Hiperlink Visitado" xfId="5852" builtinId="9" hidden="1"/>
    <cellStyle name="Hiperlink Visitado" xfId="5854" builtinId="9" hidden="1"/>
    <cellStyle name="Hiperlink Visitado" xfId="5856" builtinId="9" hidden="1"/>
    <cellStyle name="Hiperlink Visitado" xfId="5858" builtinId="9" hidden="1"/>
    <cellStyle name="Hiperlink Visitado" xfId="5860" builtinId="9" hidden="1"/>
    <cellStyle name="Hiperlink Visitado" xfId="5862" builtinId="9" hidden="1"/>
    <cellStyle name="Hiperlink Visitado" xfId="5864" builtinId="9" hidden="1"/>
    <cellStyle name="Hiperlink Visitado" xfId="5866" builtinId="9" hidden="1"/>
    <cellStyle name="Hiperlink Visitado" xfId="5868" builtinId="9" hidden="1"/>
    <cellStyle name="Hiperlink Visitado" xfId="5870" builtinId="9" hidden="1"/>
    <cellStyle name="Hiperlink Visitado" xfId="5872" builtinId="9" hidden="1"/>
    <cellStyle name="Hiperlink Visitado" xfId="5874" builtinId="9" hidden="1"/>
    <cellStyle name="Hiperlink Visitado" xfId="5876" builtinId="9" hidden="1"/>
    <cellStyle name="Hiperlink Visitado" xfId="5878" builtinId="9" hidden="1"/>
    <cellStyle name="Hiperlink Visitado" xfId="5880" builtinId="9" hidden="1"/>
    <cellStyle name="Hiperlink Visitado" xfId="5882" builtinId="9" hidden="1"/>
    <cellStyle name="Hiperlink Visitado" xfId="5884" builtinId="9" hidden="1"/>
    <cellStyle name="Hiperlink Visitado" xfId="5886" builtinId="9" hidden="1"/>
    <cellStyle name="Hiperlink Visitado" xfId="5888" builtinId="9" hidden="1"/>
    <cellStyle name="Hiperlink Visitado" xfId="5890" builtinId="9" hidden="1"/>
    <cellStyle name="Hiperlink Visitado" xfId="5892" builtinId="9" hidden="1"/>
    <cellStyle name="Hiperlink Visitado" xfId="5894" builtinId="9" hidden="1"/>
    <cellStyle name="Hiperlink Visitado" xfId="5896" builtinId="9" hidden="1"/>
    <cellStyle name="Hiperlink Visitado" xfId="5898" builtinId="9" hidden="1"/>
    <cellStyle name="Hiperlink Visitado" xfId="5900" builtinId="9" hidden="1"/>
    <cellStyle name="Hiperlink Visitado" xfId="5902" builtinId="9" hidden="1"/>
    <cellStyle name="Hiperlink Visitado" xfId="5904" builtinId="9" hidden="1"/>
    <cellStyle name="Hiperlink Visitado" xfId="5219" builtinId="9" hidden="1"/>
    <cellStyle name="Hiperlink Visitado" xfId="5907" builtinId="9" hidden="1"/>
    <cellStyle name="Hiperlink Visitado" xfId="5909" builtinId="9" hidden="1"/>
    <cellStyle name="Hiperlink Visitado" xfId="5911" builtinId="9" hidden="1"/>
    <cellStyle name="Hiperlink Visitado" xfId="5913" builtinId="9" hidden="1"/>
    <cellStyle name="Hiperlink Visitado" xfId="5915" builtinId="9" hidden="1"/>
    <cellStyle name="Hiperlink Visitado" xfId="5917" builtinId="9" hidden="1"/>
    <cellStyle name="Hiperlink Visitado" xfId="5919" builtinId="9" hidden="1"/>
    <cellStyle name="Hiperlink Visitado" xfId="5921" builtinId="9" hidden="1"/>
    <cellStyle name="Hiperlink Visitado" xfId="5923" builtinId="9" hidden="1"/>
    <cellStyle name="Hiperlink Visitado" xfId="5925" builtinId="9" hidden="1"/>
    <cellStyle name="Hiperlink Visitado" xfId="5927" builtinId="9" hidden="1"/>
    <cellStyle name="Hiperlink Visitado" xfId="5929" builtinId="9" hidden="1"/>
    <cellStyle name="Hiperlink Visitado" xfId="5931" builtinId="9" hidden="1"/>
    <cellStyle name="Hiperlink Visitado" xfId="5933" builtinId="9" hidden="1"/>
    <cellStyle name="Hiperlink Visitado" xfId="5935" builtinId="9" hidden="1"/>
    <cellStyle name="Hiperlink Visitado" xfId="5937" builtinId="9" hidden="1"/>
    <cellStyle name="Hiperlink Visitado" xfId="5939" builtinId="9" hidden="1"/>
    <cellStyle name="Hiperlink Visitado" xfId="5941" builtinId="9" hidden="1"/>
    <cellStyle name="Hiperlink Visitado" xfId="5943" builtinId="9" hidden="1"/>
    <cellStyle name="Hiperlink Visitado" xfId="5945" builtinId="9" hidden="1"/>
    <cellStyle name="Hiperlink Visitado" xfId="5947" builtinId="9" hidden="1"/>
    <cellStyle name="Hiperlink Visitado" xfId="5949" builtinId="9" hidden="1"/>
    <cellStyle name="Hiperlink Visitado" xfId="5951" builtinId="9" hidden="1"/>
    <cellStyle name="Hiperlink Visitado" xfId="5953" builtinId="9" hidden="1"/>
    <cellStyle name="Hiperlink Visitado" xfId="5955" builtinId="9" hidden="1"/>
    <cellStyle name="Hiperlink Visitado" xfId="5957" builtinId="9" hidden="1"/>
    <cellStyle name="Hiperlink Visitado" xfId="5959" builtinId="9" hidden="1"/>
    <cellStyle name="Hiperlink Visitado" xfId="5961" builtinId="9" hidden="1"/>
    <cellStyle name="Hiperlink Visitado" xfId="5963" builtinId="9" hidden="1"/>
    <cellStyle name="Hiperlink Visitado" xfId="5965" builtinId="9" hidden="1"/>
    <cellStyle name="Hiperlink Visitado" xfId="5967" builtinId="9" hidden="1"/>
    <cellStyle name="Hiperlink Visitado" xfId="5969" builtinId="9" hidden="1"/>
    <cellStyle name="Hiperlink Visitado" xfId="5971" builtinId="9" hidden="1"/>
    <cellStyle name="Hiperlink Visitado" xfId="5973" builtinId="9" hidden="1"/>
    <cellStyle name="Hiperlink Visitado" xfId="5975" builtinId="9" hidden="1"/>
    <cellStyle name="Hiperlink Visitado" xfId="5977" builtinId="9" hidden="1"/>
    <cellStyle name="Hiperlink Visitado" xfId="5979" builtinId="9" hidden="1"/>
    <cellStyle name="Hiperlink Visitado" xfId="5981" builtinId="9" hidden="1"/>
    <cellStyle name="Hiperlink Visitado" xfId="5983" builtinId="9" hidden="1"/>
    <cellStyle name="Hiperlink Visitado" xfId="5985" builtinId="9" hidden="1"/>
    <cellStyle name="Hiperlink Visitado" xfId="5987" builtinId="9" hidden="1"/>
    <cellStyle name="Hiperlink Visitado" xfId="5989" builtinId="9" hidden="1"/>
    <cellStyle name="Hiperlink Visitado" xfId="5991" builtinId="9" hidden="1"/>
    <cellStyle name="Hiperlink Visitado" xfId="5993" builtinId="9" hidden="1"/>
    <cellStyle name="Hiperlink Visitado" xfId="5995" builtinId="9" hidden="1"/>
    <cellStyle name="Hiperlink Visitado" xfId="5997" builtinId="9" hidden="1"/>
    <cellStyle name="Hiperlink Visitado" xfId="5999" builtinId="9" hidden="1"/>
    <cellStyle name="Hiperlink Visitado" xfId="6001" builtinId="9" hidden="1"/>
    <cellStyle name="Hiperlink Visitado" xfId="5317" builtinId="9" hidden="1"/>
    <cellStyle name="Hiperlink Visitado" xfId="6004" builtinId="9" hidden="1"/>
    <cellStyle name="Hiperlink Visitado" xfId="6006" builtinId="9" hidden="1"/>
    <cellStyle name="Hiperlink Visitado" xfId="6008" builtinId="9" hidden="1"/>
    <cellStyle name="Hiperlink Visitado" xfId="6010" builtinId="9" hidden="1"/>
    <cellStyle name="Hiperlink Visitado" xfId="6012" builtinId="9" hidden="1"/>
    <cellStyle name="Hiperlink Visitado" xfId="6014" builtinId="9" hidden="1"/>
    <cellStyle name="Hiperlink Visitado" xfId="6016" builtinId="9" hidden="1"/>
    <cellStyle name="Hiperlink Visitado" xfId="6018" builtinId="9" hidden="1"/>
    <cellStyle name="Hiperlink Visitado" xfId="6020" builtinId="9" hidden="1"/>
    <cellStyle name="Hiperlink Visitado" xfId="6022" builtinId="9" hidden="1"/>
    <cellStyle name="Hiperlink Visitado" xfId="6024" builtinId="9" hidden="1"/>
    <cellStyle name="Hiperlink Visitado" xfId="6026" builtinId="9" hidden="1"/>
    <cellStyle name="Hiperlink Visitado" xfId="6028" builtinId="9" hidden="1"/>
    <cellStyle name="Hiperlink Visitado" xfId="6030" builtinId="9" hidden="1"/>
    <cellStyle name="Hiperlink Visitado" xfId="6032" builtinId="9" hidden="1"/>
    <cellStyle name="Hiperlink Visitado" xfId="6034" builtinId="9" hidden="1"/>
    <cellStyle name="Hiperlink Visitado" xfId="6036" builtinId="9" hidden="1"/>
    <cellStyle name="Hiperlink Visitado" xfId="6038" builtinId="9" hidden="1"/>
    <cellStyle name="Hiperlink Visitado" xfId="6040" builtinId="9" hidden="1"/>
    <cellStyle name="Hiperlink Visitado" xfId="6042" builtinId="9" hidden="1"/>
    <cellStyle name="Hiperlink Visitado" xfId="6044" builtinId="9" hidden="1"/>
    <cellStyle name="Hiperlink Visitado" xfId="6046" builtinId="9" hidden="1"/>
    <cellStyle name="Hiperlink Visitado" xfId="6048" builtinId="9" hidden="1"/>
    <cellStyle name="Hiperlink Visitado" xfId="6050" builtinId="9" hidden="1"/>
    <cellStyle name="Hiperlink Visitado" xfId="6052" builtinId="9" hidden="1"/>
    <cellStyle name="Hiperlink Visitado" xfId="6054" builtinId="9" hidden="1"/>
    <cellStyle name="Hiperlink Visitado" xfId="6056" builtinId="9" hidden="1"/>
    <cellStyle name="Hiperlink Visitado" xfId="6058" builtinId="9" hidden="1"/>
    <cellStyle name="Hiperlink Visitado" xfId="6060" builtinId="9" hidden="1"/>
    <cellStyle name="Hiperlink Visitado" xfId="6062" builtinId="9" hidden="1"/>
    <cellStyle name="Hiperlink Visitado" xfId="6064" builtinId="9" hidden="1"/>
    <cellStyle name="Hiperlink Visitado" xfId="6066" builtinId="9" hidden="1"/>
    <cellStyle name="Hiperlink Visitado" xfId="6068" builtinId="9" hidden="1"/>
    <cellStyle name="Hiperlink Visitado" xfId="6070" builtinId="9" hidden="1"/>
    <cellStyle name="Hiperlink Visitado" xfId="6072" builtinId="9" hidden="1"/>
    <cellStyle name="Hiperlink Visitado" xfId="6074" builtinId="9" hidden="1"/>
    <cellStyle name="Hiperlink Visitado" xfId="6076" builtinId="9" hidden="1"/>
    <cellStyle name="Hiperlink Visitado" xfId="6078" builtinId="9" hidden="1"/>
    <cellStyle name="Hiperlink Visitado" xfId="6080" builtinId="9" hidden="1"/>
    <cellStyle name="Hiperlink Visitado" xfId="6082" builtinId="9" hidden="1"/>
    <cellStyle name="Hiperlink Visitado" xfId="6084" builtinId="9" hidden="1"/>
    <cellStyle name="Hiperlink Visitado" xfId="6086" builtinId="9" hidden="1"/>
    <cellStyle name="Hiperlink Visitado" xfId="6088" builtinId="9" hidden="1"/>
    <cellStyle name="Hiperlink Visitado" xfId="6090" builtinId="9" hidden="1"/>
    <cellStyle name="Hiperlink Visitado" xfId="6092" builtinId="9" hidden="1"/>
    <cellStyle name="Hiperlink Visitado" xfId="6094" builtinId="9" hidden="1"/>
    <cellStyle name="Hiperlink Visitado" xfId="6096" builtinId="9" hidden="1"/>
    <cellStyle name="Hiperlink Visitado" xfId="6098" builtinId="9" hidden="1"/>
    <cellStyle name="Hiperlink Visitado" xfId="5415" builtinId="9" hidden="1"/>
    <cellStyle name="Hiperlink Visitado" xfId="6102" builtinId="9" hidden="1"/>
    <cellStyle name="Hiperlink Visitado" xfId="6104" builtinId="9" hidden="1"/>
    <cellStyle name="Hiperlink Visitado" xfId="6106" builtinId="9" hidden="1"/>
    <cellStyle name="Hiperlink Visitado" xfId="6108" builtinId="9" hidden="1"/>
    <cellStyle name="Hiperlink Visitado" xfId="6110" builtinId="9" hidden="1"/>
    <cellStyle name="Hiperlink Visitado" xfId="6112" builtinId="9" hidden="1"/>
    <cellStyle name="Hiperlink Visitado" xfId="6114" builtinId="9" hidden="1"/>
    <cellStyle name="Hiperlink Visitado" xfId="6116" builtinId="9" hidden="1"/>
    <cellStyle name="Hiperlink Visitado" xfId="6118" builtinId="9" hidden="1"/>
    <cellStyle name="Hiperlink Visitado" xfId="6120" builtinId="9" hidden="1"/>
    <cellStyle name="Hiperlink Visitado" xfId="6122" builtinId="9" hidden="1"/>
    <cellStyle name="Hiperlink Visitado" xfId="6124" builtinId="9" hidden="1"/>
    <cellStyle name="Hiperlink Visitado" xfId="6126" builtinId="9" hidden="1"/>
    <cellStyle name="Hiperlink Visitado" xfId="6128" builtinId="9" hidden="1"/>
    <cellStyle name="Hiperlink Visitado" xfId="6130" builtinId="9" hidden="1"/>
    <cellStyle name="Hiperlink Visitado" xfId="6132" builtinId="9" hidden="1"/>
    <cellStyle name="Hiperlink Visitado" xfId="6134" builtinId="9" hidden="1"/>
    <cellStyle name="Hiperlink Visitado" xfId="6136" builtinId="9" hidden="1"/>
    <cellStyle name="Hiperlink Visitado" xfId="6138" builtinId="9" hidden="1"/>
    <cellStyle name="Hiperlink Visitado" xfId="6140" builtinId="9" hidden="1"/>
    <cellStyle name="Hiperlink Visitado" xfId="6142" builtinId="9" hidden="1"/>
    <cellStyle name="Hiperlink Visitado" xfId="6144" builtinId="9" hidden="1"/>
    <cellStyle name="Hiperlink Visitado" xfId="6146" builtinId="9" hidden="1"/>
    <cellStyle name="Hiperlink Visitado" xfId="6148" builtinId="9" hidden="1"/>
    <cellStyle name="Hiperlink Visitado" xfId="6150" builtinId="9" hidden="1"/>
    <cellStyle name="Hiperlink Visitado" xfId="6152" builtinId="9" hidden="1"/>
    <cellStyle name="Hiperlink Visitado" xfId="6154" builtinId="9" hidden="1"/>
    <cellStyle name="Hiperlink Visitado" xfId="6156" builtinId="9" hidden="1"/>
    <cellStyle name="Hiperlink Visitado" xfId="6158" builtinId="9" hidden="1"/>
    <cellStyle name="Hiperlink Visitado" xfId="6160" builtinId="9" hidden="1"/>
    <cellStyle name="Hiperlink Visitado" xfId="6162" builtinId="9" hidden="1"/>
    <cellStyle name="Hiperlink Visitado" xfId="6164" builtinId="9" hidden="1"/>
    <cellStyle name="Hiperlink Visitado" xfId="6166" builtinId="9" hidden="1"/>
    <cellStyle name="Hiperlink Visitado" xfId="6168" builtinId="9" hidden="1"/>
    <cellStyle name="Hiperlink Visitado" xfId="6170" builtinId="9" hidden="1"/>
    <cellStyle name="Hiperlink Visitado" xfId="6172" builtinId="9" hidden="1"/>
    <cellStyle name="Hiperlink Visitado" xfId="6174" builtinId="9" hidden="1"/>
    <cellStyle name="Hiperlink Visitado" xfId="6176" builtinId="9" hidden="1"/>
    <cellStyle name="Hiperlink Visitado" xfId="6178" builtinId="9" hidden="1"/>
    <cellStyle name="Hiperlink Visitado" xfId="6180" builtinId="9" hidden="1"/>
    <cellStyle name="Hiperlink Visitado" xfId="6182" builtinId="9" hidden="1"/>
    <cellStyle name="Hiperlink Visitado" xfId="6184" builtinId="9" hidden="1"/>
    <cellStyle name="Hiperlink Visitado" xfId="6186" builtinId="9" hidden="1"/>
    <cellStyle name="Hiperlink Visitado" xfId="6188" builtinId="9" hidden="1"/>
    <cellStyle name="Hiperlink Visitado" xfId="6190" builtinId="9" hidden="1"/>
    <cellStyle name="Hiperlink Visitado" xfId="6192" builtinId="9" hidden="1"/>
    <cellStyle name="Hiperlink Visitado" xfId="6194" builtinId="9" hidden="1"/>
    <cellStyle name="Hiperlink Visitado" xfId="6196" builtinId="9" hidden="1"/>
    <cellStyle name="Hiperlink Visitado" xfId="5513" builtinId="9" hidden="1"/>
    <cellStyle name="Hiperlink Visitado" xfId="6200" builtinId="9" hidden="1"/>
    <cellStyle name="Hiperlink Visitado" xfId="6202" builtinId="9" hidden="1"/>
    <cellStyle name="Hiperlink Visitado" xfId="6204" builtinId="9" hidden="1"/>
    <cellStyle name="Hiperlink Visitado" xfId="6206" builtinId="9" hidden="1"/>
    <cellStyle name="Hiperlink Visitado" xfId="6208" builtinId="9" hidden="1"/>
    <cellStyle name="Hiperlink Visitado" xfId="6210" builtinId="9" hidden="1"/>
    <cellStyle name="Hiperlink Visitado" xfId="6212" builtinId="9" hidden="1"/>
    <cellStyle name="Hiperlink Visitado" xfId="6214" builtinId="9" hidden="1"/>
    <cellStyle name="Hiperlink Visitado" xfId="6216" builtinId="9" hidden="1"/>
    <cellStyle name="Hiperlink Visitado" xfId="6218" builtinId="9" hidden="1"/>
    <cellStyle name="Hiperlink Visitado" xfId="6220" builtinId="9" hidden="1"/>
    <cellStyle name="Hiperlink Visitado" xfId="6222" builtinId="9" hidden="1"/>
    <cellStyle name="Hiperlink Visitado" xfId="6224" builtinId="9" hidden="1"/>
    <cellStyle name="Hiperlink Visitado" xfId="6226" builtinId="9" hidden="1"/>
    <cellStyle name="Hiperlink Visitado" xfId="6228" builtinId="9" hidden="1"/>
    <cellStyle name="Hiperlink Visitado" xfId="6230" builtinId="9" hidden="1"/>
    <cellStyle name="Hiperlink Visitado" xfId="6232" builtinId="9" hidden="1"/>
    <cellStyle name="Hiperlink Visitado" xfId="6234" builtinId="9" hidden="1"/>
    <cellStyle name="Hiperlink Visitado" xfId="6236" builtinId="9" hidden="1"/>
    <cellStyle name="Hiperlink Visitado" xfId="6238" builtinId="9" hidden="1"/>
    <cellStyle name="Hiperlink Visitado" xfId="6240" builtinId="9" hidden="1"/>
    <cellStyle name="Hiperlink Visitado" xfId="6242" builtinId="9" hidden="1"/>
    <cellStyle name="Hiperlink Visitado" xfId="6244" builtinId="9" hidden="1"/>
    <cellStyle name="Hiperlink Visitado" xfId="6246" builtinId="9" hidden="1"/>
    <cellStyle name="Hiperlink Visitado" xfId="6248" builtinId="9" hidden="1"/>
    <cellStyle name="Hiperlink Visitado" xfId="6250" builtinId="9" hidden="1"/>
    <cellStyle name="Hiperlink Visitado" xfId="6252" builtinId="9" hidden="1"/>
    <cellStyle name="Hiperlink Visitado" xfId="6254" builtinId="9" hidden="1"/>
    <cellStyle name="Hiperlink Visitado" xfId="6256" builtinId="9" hidden="1"/>
    <cellStyle name="Hiperlink Visitado" xfId="6258" builtinId="9" hidden="1"/>
    <cellStyle name="Hiperlink Visitado" xfId="6260" builtinId="9" hidden="1"/>
    <cellStyle name="Hiperlink Visitado" xfId="6262" builtinId="9" hidden="1"/>
    <cellStyle name="Hiperlink Visitado" xfId="6264" builtinId="9" hidden="1"/>
    <cellStyle name="Hiperlink Visitado" xfId="6266" builtinId="9" hidden="1"/>
    <cellStyle name="Hiperlink Visitado" xfId="6268" builtinId="9" hidden="1"/>
    <cellStyle name="Hiperlink Visitado" xfId="6270" builtinId="9" hidden="1"/>
    <cellStyle name="Hiperlink Visitado" xfId="6272" builtinId="9" hidden="1"/>
    <cellStyle name="Hiperlink Visitado" xfId="6274" builtinId="9" hidden="1"/>
    <cellStyle name="Hiperlink Visitado" xfId="6276" builtinId="9" hidden="1"/>
    <cellStyle name="Hiperlink Visitado" xfId="6278" builtinId="9" hidden="1"/>
    <cellStyle name="Hiperlink Visitado" xfId="6280" builtinId="9" hidden="1"/>
    <cellStyle name="Hiperlink Visitado" xfId="6282" builtinId="9" hidden="1"/>
    <cellStyle name="Hiperlink Visitado" xfId="6284" builtinId="9" hidden="1"/>
    <cellStyle name="Hiperlink Visitado" xfId="6286" builtinId="9" hidden="1"/>
    <cellStyle name="Hiperlink Visitado" xfId="6288" builtinId="9" hidden="1"/>
    <cellStyle name="Hiperlink Visitado" xfId="6290" builtinId="9" hidden="1"/>
    <cellStyle name="Hiperlink Visitado" xfId="6292" builtinId="9" hidden="1"/>
    <cellStyle name="Hiperlink Visitado" xfId="6294" builtinId="9" hidden="1"/>
    <cellStyle name="Hiperlink Visitado" xfId="5611" builtinId="9" hidden="1"/>
    <cellStyle name="Hiperlink Visitado" xfId="6298" builtinId="9" hidden="1"/>
    <cellStyle name="Hiperlink Visitado" xfId="6300" builtinId="9" hidden="1"/>
    <cellStyle name="Hiperlink Visitado" xfId="6302" builtinId="9" hidden="1"/>
    <cellStyle name="Hiperlink Visitado" xfId="6304" builtinId="9" hidden="1"/>
    <cellStyle name="Hiperlink Visitado" xfId="6306" builtinId="9" hidden="1"/>
    <cellStyle name="Hiperlink Visitado" xfId="6308" builtinId="9" hidden="1"/>
    <cellStyle name="Hiperlink Visitado" xfId="6310" builtinId="9" hidden="1"/>
    <cellStyle name="Hiperlink Visitado" xfId="6312" builtinId="9" hidden="1"/>
    <cellStyle name="Hiperlink Visitado" xfId="6314" builtinId="9" hidden="1"/>
    <cellStyle name="Hiperlink Visitado" xfId="6316" builtinId="9" hidden="1"/>
    <cellStyle name="Hiperlink Visitado" xfId="6318" builtinId="9" hidden="1"/>
    <cellStyle name="Hiperlink Visitado" xfId="6320" builtinId="9" hidden="1"/>
    <cellStyle name="Hiperlink Visitado" xfId="6322" builtinId="9" hidden="1"/>
    <cellStyle name="Hiperlink Visitado" xfId="6324" builtinId="9" hidden="1"/>
    <cellStyle name="Hiperlink Visitado" xfId="6326" builtinId="9" hidden="1"/>
    <cellStyle name="Hiperlink Visitado" xfId="6328" builtinId="9" hidden="1"/>
    <cellStyle name="Hiperlink Visitado" xfId="6330" builtinId="9" hidden="1"/>
    <cellStyle name="Hiperlink Visitado" xfId="6332" builtinId="9" hidden="1"/>
    <cellStyle name="Hiperlink Visitado" xfId="6334" builtinId="9" hidden="1"/>
    <cellStyle name="Hiperlink Visitado" xfId="6336" builtinId="9" hidden="1"/>
    <cellStyle name="Hiperlink Visitado" xfId="6338" builtinId="9" hidden="1"/>
    <cellStyle name="Hiperlink Visitado" xfId="6340" builtinId="9" hidden="1"/>
    <cellStyle name="Hiperlink Visitado" xfId="6342" builtinId="9" hidden="1"/>
    <cellStyle name="Hiperlink Visitado" xfId="6344" builtinId="9" hidden="1"/>
    <cellStyle name="Hiperlink Visitado" xfId="6346" builtinId="9" hidden="1"/>
    <cellStyle name="Hiperlink Visitado" xfId="6348" builtinId="9" hidden="1"/>
    <cellStyle name="Hiperlink Visitado" xfId="6350" builtinId="9" hidden="1"/>
    <cellStyle name="Hiperlink Visitado" xfId="6352" builtinId="9" hidden="1"/>
    <cellStyle name="Hiperlink Visitado" xfId="6354" builtinId="9" hidden="1"/>
    <cellStyle name="Hiperlink Visitado" xfId="6356" builtinId="9" hidden="1"/>
    <cellStyle name="Hiperlink Visitado" xfId="6358" builtinId="9" hidden="1"/>
    <cellStyle name="Hiperlink Visitado" xfId="6360" builtinId="9" hidden="1"/>
    <cellStyle name="Hiperlink Visitado" xfId="6362" builtinId="9" hidden="1"/>
    <cellStyle name="Hiperlink Visitado" xfId="6364" builtinId="9" hidden="1"/>
    <cellStyle name="Hiperlink Visitado" xfId="6366" builtinId="9" hidden="1"/>
    <cellStyle name="Hiperlink Visitado" xfId="6368" builtinId="9" hidden="1"/>
    <cellStyle name="Hiperlink Visitado" xfId="6370" builtinId="9" hidden="1"/>
    <cellStyle name="Hiperlink Visitado" xfId="6372" builtinId="9" hidden="1"/>
    <cellStyle name="Hiperlink Visitado" xfId="6374" builtinId="9" hidden="1"/>
    <cellStyle name="Hiperlink Visitado" xfId="6376" builtinId="9" hidden="1"/>
    <cellStyle name="Hiperlink Visitado" xfId="6378" builtinId="9" hidden="1"/>
    <cellStyle name="Hiperlink Visitado" xfId="6380" builtinId="9" hidden="1"/>
    <cellStyle name="Hiperlink Visitado" xfId="6382" builtinId="9" hidden="1"/>
    <cellStyle name="Hiperlink Visitado" xfId="6384" builtinId="9" hidden="1"/>
    <cellStyle name="Hiperlink Visitado" xfId="6386" builtinId="9" hidden="1"/>
    <cellStyle name="Hiperlink Visitado" xfId="6388" builtinId="9" hidden="1"/>
    <cellStyle name="Hiperlink Visitado" xfId="6390" builtinId="9" hidden="1"/>
    <cellStyle name="Hiperlink Visitado" xfId="6392" builtinId="9" hidden="1"/>
    <cellStyle name="Hiperlink Visitado" xfId="5709" builtinId="9" hidden="1"/>
    <cellStyle name="Hiperlink Visitado" xfId="6395" builtinId="9" hidden="1"/>
    <cellStyle name="Hiperlink Visitado" xfId="6397" builtinId="9" hidden="1"/>
    <cellStyle name="Hiperlink Visitado" xfId="6399" builtinId="9" hidden="1"/>
    <cellStyle name="Hiperlink Visitado" xfId="6401" builtinId="9" hidden="1"/>
    <cellStyle name="Hiperlink Visitado" xfId="6403" builtinId="9" hidden="1"/>
    <cellStyle name="Hiperlink Visitado" xfId="6405" builtinId="9" hidden="1"/>
    <cellStyle name="Hiperlink Visitado" xfId="6407" builtinId="9" hidden="1"/>
    <cellStyle name="Hiperlink Visitado" xfId="6409" builtinId="9" hidden="1"/>
    <cellStyle name="Hiperlink Visitado" xfId="6411" builtinId="9" hidden="1"/>
    <cellStyle name="Hiperlink Visitado" xfId="6413" builtinId="9" hidden="1"/>
    <cellStyle name="Hiperlink Visitado" xfId="6415" builtinId="9" hidden="1"/>
    <cellStyle name="Hiperlink Visitado" xfId="6417" builtinId="9" hidden="1"/>
    <cellStyle name="Hiperlink Visitado" xfId="6419" builtinId="9" hidden="1"/>
    <cellStyle name="Hiperlink Visitado" xfId="6421" builtinId="9" hidden="1"/>
    <cellStyle name="Hiperlink Visitado" xfId="6423" builtinId="9" hidden="1"/>
    <cellStyle name="Hiperlink Visitado" xfId="6425" builtinId="9" hidden="1"/>
    <cellStyle name="Hiperlink Visitado" xfId="6427" builtinId="9" hidden="1"/>
    <cellStyle name="Hiperlink Visitado" xfId="6429" builtinId="9" hidden="1"/>
    <cellStyle name="Hiperlink Visitado" xfId="6431" builtinId="9" hidden="1"/>
    <cellStyle name="Hiperlink Visitado" xfId="6433" builtinId="9" hidden="1"/>
    <cellStyle name="Hiperlink Visitado" xfId="6435" builtinId="9" hidden="1"/>
    <cellStyle name="Hiperlink Visitado" xfId="6437" builtinId="9" hidden="1"/>
    <cellStyle name="Hiperlink Visitado" xfId="6439" builtinId="9" hidden="1"/>
    <cellStyle name="Hiperlink Visitado" xfId="6441" builtinId="9" hidden="1"/>
    <cellStyle name="Hiperlink Visitado" xfId="6443" builtinId="9" hidden="1"/>
    <cellStyle name="Hiperlink Visitado" xfId="6445" builtinId="9" hidden="1"/>
    <cellStyle name="Hiperlink Visitado" xfId="6447" builtinId="9" hidden="1"/>
    <cellStyle name="Hiperlink Visitado" xfId="6449" builtinId="9" hidden="1"/>
    <cellStyle name="Hiperlink Visitado" xfId="6451" builtinId="9" hidden="1"/>
    <cellStyle name="Hiperlink Visitado" xfId="6453" builtinId="9" hidden="1"/>
    <cellStyle name="Hiperlink Visitado" xfId="6455" builtinId="9" hidden="1"/>
    <cellStyle name="Hiperlink Visitado" xfId="6457" builtinId="9" hidden="1"/>
    <cellStyle name="Hiperlink Visitado" xfId="6459" builtinId="9" hidden="1"/>
    <cellStyle name="Hiperlink Visitado" xfId="6461" builtinId="9" hidden="1"/>
    <cellStyle name="Hiperlink Visitado" xfId="6463" builtinId="9" hidden="1"/>
    <cellStyle name="Hiperlink Visitado" xfId="6465" builtinId="9" hidden="1"/>
    <cellStyle name="Hiperlink Visitado" xfId="6467" builtinId="9" hidden="1"/>
    <cellStyle name="Hiperlink Visitado" xfId="6469" builtinId="9" hidden="1"/>
    <cellStyle name="Hiperlink Visitado" xfId="6471" builtinId="9" hidden="1"/>
    <cellStyle name="Hiperlink Visitado" xfId="6473" builtinId="9" hidden="1"/>
    <cellStyle name="Hiperlink Visitado" xfId="6475" builtinId="9" hidden="1"/>
    <cellStyle name="Hiperlink Visitado" xfId="6477" builtinId="9" hidden="1"/>
    <cellStyle name="Hiperlink Visitado" xfId="6479" builtinId="9" hidden="1"/>
    <cellStyle name="Hiperlink Visitado" xfId="6481" builtinId="9" hidden="1"/>
    <cellStyle name="Hiperlink Visitado" xfId="6483" builtinId="9" hidden="1"/>
    <cellStyle name="Hiperlink Visitado" xfId="6485" builtinId="9" hidden="1"/>
    <cellStyle name="Hiperlink Visitado" xfId="6487" builtinId="9" hidden="1"/>
    <cellStyle name="Hiperlink Visitado" xfId="6489" builtinId="9" hidden="1"/>
    <cellStyle name="Hiperlink Visitado" xfId="5807" builtinId="9" hidden="1"/>
    <cellStyle name="Hiperlink Visitado" xfId="6492" builtinId="9" hidden="1"/>
    <cellStyle name="Hiperlink Visitado" xfId="6494" builtinId="9" hidden="1"/>
    <cellStyle name="Hiperlink Visitado" xfId="6496" builtinId="9" hidden="1"/>
    <cellStyle name="Hiperlink Visitado" xfId="6498" builtinId="9" hidden="1"/>
    <cellStyle name="Hiperlink Visitado" xfId="6500" builtinId="9" hidden="1"/>
    <cellStyle name="Hiperlink Visitado" xfId="6502" builtinId="9" hidden="1"/>
    <cellStyle name="Hiperlink Visitado" xfId="6504" builtinId="9" hidden="1"/>
    <cellStyle name="Hiperlink Visitado" xfId="6506" builtinId="9" hidden="1"/>
    <cellStyle name="Hiperlink Visitado" xfId="6508" builtinId="9" hidden="1"/>
    <cellStyle name="Hiperlink Visitado" xfId="6510" builtinId="9" hidden="1"/>
    <cellStyle name="Hiperlink Visitado" xfId="6512" builtinId="9" hidden="1"/>
    <cellStyle name="Hiperlink Visitado" xfId="6514" builtinId="9" hidden="1"/>
    <cellStyle name="Hiperlink Visitado" xfId="6516" builtinId="9" hidden="1"/>
    <cellStyle name="Hiperlink Visitado" xfId="6518" builtinId="9" hidden="1"/>
    <cellStyle name="Hiperlink Visitado" xfId="6520" builtinId="9" hidden="1"/>
    <cellStyle name="Hiperlink Visitado" xfId="6522" builtinId="9" hidden="1"/>
    <cellStyle name="Hiperlink Visitado" xfId="6524" builtinId="9" hidden="1"/>
    <cellStyle name="Hiperlink Visitado" xfId="6526" builtinId="9" hidden="1"/>
    <cellStyle name="Hiperlink Visitado" xfId="6528" builtinId="9" hidden="1"/>
    <cellStyle name="Hiperlink Visitado" xfId="6530" builtinId="9" hidden="1"/>
    <cellStyle name="Hiperlink Visitado" xfId="6532" builtinId="9" hidden="1"/>
    <cellStyle name="Hiperlink Visitado" xfId="6534" builtinId="9" hidden="1"/>
    <cellStyle name="Hiperlink Visitado" xfId="6536" builtinId="9" hidden="1"/>
    <cellStyle name="Hiperlink Visitado" xfId="6538" builtinId="9" hidden="1"/>
    <cellStyle name="Hiperlink Visitado" xfId="6540" builtinId="9" hidden="1"/>
    <cellStyle name="Hiperlink Visitado" xfId="6542" builtinId="9" hidden="1"/>
    <cellStyle name="Hiperlink Visitado" xfId="6544" builtinId="9" hidden="1"/>
    <cellStyle name="Hiperlink Visitado" xfId="6546" builtinId="9" hidden="1"/>
    <cellStyle name="Hiperlink Visitado" xfId="6548" builtinId="9" hidden="1"/>
    <cellStyle name="Hiperlink Visitado" xfId="6550" builtinId="9" hidden="1"/>
    <cellStyle name="Hiperlink Visitado" xfId="6552" builtinId="9" hidden="1"/>
    <cellStyle name="Hiperlink Visitado" xfId="6554" builtinId="9" hidden="1"/>
    <cellStyle name="Hiperlink Visitado" xfId="6556" builtinId="9" hidden="1"/>
    <cellStyle name="Hiperlink Visitado" xfId="6558" builtinId="9" hidden="1"/>
    <cellStyle name="Hiperlink Visitado" xfId="6560" builtinId="9" hidden="1"/>
    <cellStyle name="Hiperlink Visitado" xfId="6562" builtinId="9" hidden="1"/>
    <cellStyle name="Hiperlink Visitado" xfId="6564" builtinId="9" hidden="1"/>
    <cellStyle name="Hiperlink Visitado" xfId="6566" builtinId="9" hidden="1"/>
    <cellStyle name="Hiperlink Visitado" xfId="6568" builtinId="9" hidden="1"/>
    <cellStyle name="Hiperlink Visitado" xfId="6570" builtinId="9" hidden="1"/>
    <cellStyle name="Hiperlink Visitado" xfId="6572" builtinId="9" hidden="1"/>
    <cellStyle name="Hiperlink Visitado" xfId="6574" builtinId="9" hidden="1"/>
    <cellStyle name="Hiperlink Visitado" xfId="6576" builtinId="9" hidden="1"/>
    <cellStyle name="Hiperlink Visitado" xfId="6578" builtinId="9" hidden="1"/>
    <cellStyle name="Hiperlink Visitado" xfId="6580" builtinId="9" hidden="1"/>
    <cellStyle name="Hiperlink Visitado" xfId="6582" builtinId="9" hidden="1"/>
    <cellStyle name="Hiperlink Visitado" xfId="6584" builtinId="9" hidden="1"/>
    <cellStyle name="Hiperlink Visitado" xfId="6586" builtinId="9" hidden="1"/>
    <cellStyle name="Hiperlink Visitado" xfId="6590" builtinId="9" hidden="1"/>
    <cellStyle name="Hiperlink Visitado" xfId="6592" builtinId="9" hidden="1"/>
    <cellStyle name="Hiperlink Visitado" xfId="6594" builtinId="9" hidden="1"/>
    <cellStyle name="Hiperlink Visitado" xfId="6596" builtinId="9" hidden="1"/>
    <cellStyle name="Hiperlink Visitado" xfId="6598" builtinId="9" hidden="1"/>
    <cellStyle name="Hiperlink Visitado" xfId="6600" builtinId="9" hidden="1"/>
    <cellStyle name="Hiperlink Visitado" xfId="6602" builtinId="9" hidden="1"/>
    <cellStyle name="Hiperlink Visitado" xfId="6604" builtinId="9" hidden="1"/>
    <cellStyle name="Hiperlink Visitado" xfId="6606" builtinId="9" hidden="1"/>
    <cellStyle name="Hiperlink Visitado" xfId="6608" builtinId="9" hidden="1"/>
    <cellStyle name="Hiperlink Visitado" xfId="6610" builtinId="9" hidden="1"/>
    <cellStyle name="Hiperlink Visitado" xfId="6612" builtinId="9" hidden="1"/>
    <cellStyle name="Hiperlink Visitado" xfId="6614" builtinId="9" hidden="1"/>
    <cellStyle name="Hiperlink Visitado" xfId="6616" builtinId="9" hidden="1"/>
    <cellStyle name="Hiperlink Visitado" xfId="6618" builtinId="9" hidden="1"/>
    <cellStyle name="Hiperlink Visitado" xfId="6620" builtinId="9" hidden="1"/>
    <cellStyle name="Hiperlink Visitado" xfId="6622" builtinId="9" hidden="1"/>
    <cellStyle name="Hiperlink Visitado" xfId="6624" builtinId="9" hidden="1"/>
    <cellStyle name="Hiperlink Visitado" xfId="6626" builtinId="9" hidden="1"/>
    <cellStyle name="Hiperlink Visitado" xfId="6628" builtinId="9" hidden="1"/>
    <cellStyle name="Hiperlink Visitado" xfId="6630" builtinId="9" hidden="1"/>
    <cellStyle name="Hiperlink Visitado" xfId="6632" builtinId="9" hidden="1"/>
    <cellStyle name="Hiperlink Visitado" xfId="6634" builtinId="9" hidden="1"/>
    <cellStyle name="Hiperlink Visitado" xfId="6636" builtinId="9" hidden="1"/>
    <cellStyle name="Hiperlink Visitado" xfId="6638" builtinId="9" hidden="1"/>
    <cellStyle name="Hiperlink Visitado" xfId="6640" builtinId="9" hidden="1"/>
    <cellStyle name="Hiperlink Visitado" xfId="6642" builtinId="9" hidden="1"/>
    <cellStyle name="Hiperlink Visitado" xfId="6644" builtinId="9" hidden="1"/>
    <cellStyle name="Hiperlink Visitado" xfId="6646" builtinId="9" hidden="1"/>
    <cellStyle name="Hiperlink Visitado" xfId="6648" builtinId="9" hidden="1"/>
    <cellStyle name="Hiperlink Visitado" xfId="6650" builtinId="9" hidden="1"/>
    <cellStyle name="Hiperlink Visitado" xfId="6652" builtinId="9" hidden="1"/>
    <cellStyle name="Hiperlink Visitado" xfId="6654" builtinId="9" hidden="1"/>
    <cellStyle name="Hiperlink Visitado" xfId="6656" builtinId="9" hidden="1"/>
    <cellStyle name="Hiperlink Visitado" xfId="6658" builtinId="9" hidden="1"/>
    <cellStyle name="Hiperlink Visitado" xfId="6660" builtinId="9" hidden="1"/>
    <cellStyle name="Hiperlink Visitado" xfId="6662" builtinId="9" hidden="1"/>
    <cellStyle name="Hiperlink Visitado" xfId="6664" builtinId="9" hidden="1"/>
    <cellStyle name="Hiperlink Visitado" xfId="6666" builtinId="9" hidden="1"/>
    <cellStyle name="Hiperlink Visitado" xfId="6668" builtinId="9" hidden="1"/>
    <cellStyle name="Hiperlink Visitado" xfId="6670" builtinId="9" hidden="1"/>
    <cellStyle name="Hiperlink Visitado" xfId="6672" builtinId="9" hidden="1"/>
    <cellStyle name="Hiperlink Visitado" xfId="6674" builtinId="9" hidden="1"/>
    <cellStyle name="Hiperlink Visitado" xfId="6676" builtinId="9" hidden="1"/>
    <cellStyle name="Hiperlink Visitado" xfId="6678" builtinId="9" hidden="1"/>
    <cellStyle name="Hiperlink Visitado" xfId="6680" builtinId="9" hidden="1"/>
    <cellStyle name="Hiperlink Visitado" xfId="6682" builtinId="9" hidden="1"/>
    <cellStyle name="Hiperlink Visitado" xfId="6684" builtinId="9" hidden="1"/>
    <cellStyle name="Hiperlink Visitado" xfId="6686" builtinId="9" hidden="1"/>
    <cellStyle name="Hiperlink Visitado" xfId="6690" builtinId="9" hidden="1"/>
    <cellStyle name="Hiperlink Visitado" xfId="6692" builtinId="9" hidden="1"/>
    <cellStyle name="Hiperlink Visitado" xfId="6694" builtinId="9" hidden="1"/>
    <cellStyle name="Hiperlink Visitado" xfId="6696" builtinId="9" hidden="1"/>
    <cellStyle name="Hiperlink Visitado" xfId="6698" builtinId="9" hidden="1"/>
    <cellStyle name="Hiperlink Visitado" xfId="6700" builtinId="9" hidden="1"/>
    <cellStyle name="Hiperlink Visitado" xfId="6702" builtinId="9" hidden="1"/>
    <cellStyle name="Hiperlink Visitado" xfId="6704" builtinId="9" hidden="1"/>
    <cellStyle name="Hiperlink Visitado" xfId="6706" builtinId="9" hidden="1"/>
    <cellStyle name="Hiperlink Visitado" xfId="6708" builtinId="9" hidden="1"/>
    <cellStyle name="Hiperlink Visitado" xfId="6710" builtinId="9" hidden="1"/>
    <cellStyle name="Hiperlink Visitado" xfId="6712" builtinId="9" hidden="1"/>
    <cellStyle name="Hiperlink Visitado" xfId="6714" builtinId="9" hidden="1"/>
    <cellStyle name="Hiperlink Visitado" xfId="6716" builtinId="9" hidden="1"/>
    <cellStyle name="Hiperlink Visitado" xfId="6718" builtinId="9" hidden="1"/>
    <cellStyle name="Hiperlink Visitado" xfId="6720" builtinId="9" hidden="1"/>
    <cellStyle name="Hiperlink Visitado" xfId="6722" builtinId="9" hidden="1"/>
    <cellStyle name="Hiperlink Visitado" xfId="6724" builtinId="9" hidden="1"/>
    <cellStyle name="Hiperlink Visitado" xfId="6726" builtinId="9" hidden="1"/>
    <cellStyle name="Hiperlink Visitado" xfId="6728" builtinId="9" hidden="1"/>
    <cellStyle name="Hiperlink Visitado" xfId="6730" builtinId="9" hidden="1"/>
    <cellStyle name="Hiperlink Visitado" xfId="6732" builtinId="9" hidden="1"/>
    <cellStyle name="Hiperlink Visitado" xfId="6734" builtinId="9" hidden="1"/>
    <cellStyle name="Hiperlink Visitado" xfId="6736" builtinId="9" hidden="1"/>
    <cellStyle name="Hiperlink Visitado" xfId="6738" builtinId="9" hidden="1"/>
    <cellStyle name="Hiperlink Visitado" xfId="6740" builtinId="9" hidden="1"/>
    <cellStyle name="Hiperlink Visitado" xfId="6742" builtinId="9" hidden="1"/>
    <cellStyle name="Hiperlink Visitado" xfId="6744" builtinId="9" hidden="1"/>
    <cellStyle name="Hiperlink Visitado" xfId="6746" builtinId="9" hidden="1"/>
    <cellStyle name="Hiperlink Visitado" xfId="6748" builtinId="9" hidden="1"/>
    <cellStyle name="Hiperlink Visitado" xfId="6750" builtinId="9" hidden="1"/>
    <cellStyle name="Hiperlink Visitado" xfId="6752" builtinId="9" hidden="1"/>
    <cellStyle name="Hiperlink Visitado" xfId="6754" builtinId="9" hidden="1"/>
    <cellStyle name="Hiperlink Visitado" xfId="6756" builtinId="9" hidden="1"/>
    <cellStyle name="Hiperlink Visitado" xfId="6758" builtinId="9" hidden="1"/>
    <cellStyle name="Hiperlink Visitado" xfId="6760" builtinId="9" hidden="1"/>
    <cellStyle name="Hiperlink Visitado" xfId="6762" builtinId="9" hidden="1"/>
    <cellStyle name="Hiperlink Visitado" xfId="6764" builtinId="9" hidden="1"/>
    <cellStyle name="Hiperlink Visitado" xfId="6766" builtinId="9" hidden="1"/>
    <cellStyle name="Hiperlink Visitado" xfId="6768" builtinId="9" hidden="1"/>
    <cellStyle name="Hiperlink Visitado" xfId="6770" builtinId="9" hidden="1"/>
    <cellStyle name="Hiperlink Visitado" xfId="6772" builtinId="9" hidden="1"/>
    <cellStyle name="Hiperlink Visitado" xfId="6774" builtinId="9" hidden="1"/>
    <cellStyle name="Hiperlink Visitado" xfId="6776" builtinId="9" hidden="1"/>
    <cellStyle name="Hiperlink Visitado" xfId="6778" builtinId="9" hidden="1"/>
    <cellStyle name="Hiperlink Visitado" xfId="6780" builtinId="9" hidden="1"/>
    <cellStyle name="Hiperlink Visitado" xfId="6782" builtinId="9" hidden="1"/>
    <cellStyle name="Hiperlink Visitado" xfId="6784" builtinId="9" hidden="1"/>
    <cellStyle name="Hiperlink Visitado" xfId="6786" builtinId="9" hidden="1"/>
    <cellStyle name="Hiperlink Visitado" xfId="6688" builtinId="9" hidden="1"/>
    <cellStyle name="Hiperlink Visitado" xfId="6790" builtinId="9" hidden="1"/>
    <cellStyle name="Hiperlink Visitado" xfId="6792" builtinId="9" hidden="1"/>
    <cellStyle name="Hiperlink Visitado" xfId="6794" builtinId="9" hidden="1"/>
    <cellStyle name="Hiperlink Visitado" xfId="6796" builtinId="9" hidden="1"/>
    <cellStyle name="Hiperlink Visitado" xfId="6798" builtinId="9" hidden="1"/>
    <cellStyle name="Hiperlink Visitado" xfId="6800" builtinId="9" hidden="1"/>
    <cellStyle name="Hiperlink Visitado" xfId="6802" builtinId="9" hidden="1"/>
    <cellStyle name="Hiperlink Visitado" xfId="6804" builtinId="9" hidden="1"/>
    <cellStyle name="Hiperlink Visitado" xfId="6806" builtinId="9" hidden="1"/>
    <cellStyle name="Hiperlink Visitado" xfId="6808" builtinId="9" hidden="1"/>
    <cellStyle name="Hiperlink Visitado" xfId="6810" builtinId="9" hidden="1"/>
    <cellStyle name="Hiperlink Visitado" xfId="6812" builtinId="9" hidden="1"/>
    <cellStyle name="Hiperlink Visitado" xfId="6814" builtinId="9" hidden="1"/>
    <cellStyle name="Hiperlink Visitado" xfId="6816" builtinId="9" hidden="1"/>
    <cellStyle name="Hiperlink Visitado" xfId="6818" builtinId="9" hidden="1"/>
    <cellStyle name="Hiperlink Visitado" xfId="6820" builtinId="9" hidden="1"/>
    <cellStyle name="Hiperlink Visitado" xfId="6822" builtinId="9" hidden="1"/>
    <cellStyle name="Hiperlink Visitado" xfId="6824" builtinId="9" hidden="1"/>
    <cellStyle name="Hiperlink Visitado" xfId="6826" builtinId="9" hidden="1"/>
    <cellStyle name="Hiperlink Visitado" xfId="6828" builtinId="9" hidden="1"/>
    <cellStyle name="Hiperlink Visitado" xfId="6830" builtinId="9" hidden="1"/>
    <cellStyle name="Hiperlink Visitado" xfId="6832" builtinId="9" hidden="1"/>
    <cellStyle name="Hiperlink Visitado" xfId="6834" builtinId="9" hidden="1"/>
    <cellStyle name="Hiperlink Visitado" xfId="6836" builtinId="9" hidden="1"/>
    <cellStyle name="Hiperlink Visitado" xfId="6838" builtinId="9" hidden="1"/>
    <cellStyle name="Hiperlink Visitado" xfId="6840" builtinId="9" hidden="1"/>
    <cellStyle name="Hiperlink Visitado" xfId="6842" builtinId="9" hidden="1"/>
    <cellStyle name="Hiperlink Visitado" xfId="6844" builtinId="9" hidden="1"/>
    <cellStyle name="Hiperlink Visitado" xfId="6846" builtinId="9" hidden="1"/>
    <cellStyle name="Hiperlink Visitado" xfId="6848" builtinId="9" hidden="1"/>
    <cellStyle name="Hiperlink Visitado" xfId="6850" builtinId="9" hidden="1"/>
    <cellStyle name="Hiperlink Visitado" xfId="6852" builtinId="9" hidden="1"/>
    <cellStyle name="Hiperlink Visitado" xfId="6854" builtinId="9" hidden="1"/>
    <cellStyle name="Hiperlink Visitado" xfId="6856" builtinId="9" hidden="1"/>
    <cellStyle name="Hiperlink Visitado" xfId="6858" builtinId="9" hidden="1"/>
    <cellStyle name="Hiperlink Visitado" xfId="6860" builtinId="9" hidden="1"/>
    <cellStyle name="Hiperlink Visitado" xfId="6862" builtinId="9" hidden="1"/>
    <cellStyle name="Hiperlink Visitado" xfId="6864" builtinId="9" hidden="1"/>
    <cellStyle name="Hiperlink Visitado" xfId="6866" builtinId="9" hidden="1"/>
    <cellStyle name="Hiperlink Visitado" xfId="6868" builtinId="9" hidden="1"/>
    <cellStyle name="Hiperlink Visitado" xfId="6870" builtinId="9" hidden="1"/>
    <cellStyle name="Hiperlink Visitado" xfId="6872" builtinId="9" hidden="1"/>
    <cellStyle name="Hiperlink Visitado" xfId="6874" builtinId="9" hidden="1"/>
    <cellStyle name="Hiperlink Visitado" xfId="6876" builtinId="9" hidden="1"/>
    <cellStyle name="Hiperlink Visitado" xfId="6878" builtinId="9" hidden="1"/>
    <cellStyle name="Hiperlink Visitado" xfId="6880" builtinId="9" hidden="1"/>
    <cellStyle name="Hiperlink Visitado" xfId="6882" builtinId="9" hidden="1"/>
    <cellStyle name="Hiperlink Visitado" xfId="6884" builtinId="9" hidden="1"/>
    <cellStyle name="Hiperlink Visitado" xfId="6588" builtinId="9" hidden="1"/>
    <cellStyle name="Hiperlink Visitado" xfId="6888" builtinId="9" hidden="1"/>
    <cellStyle name="Hiperlink Visitado" xfId="6890" builtinId="9" hidden="1"/>
    <cellStyle name="Hiperlink Visitado" xfId="6892" builtinId="9" hidden="1"/>
    <cellStyle name="Hiperlink Visitado" xfId="6894" builtinId="9" hidden="1"/>
    <cellStyle name="Hiperlink Visitado" xfId="6896" builtinId="9" hidden="1"/>
    <cellStyle name="Hiperlink Visitado" xfId="6898" builtinId="9" hidden="1"/>
    <cellStyle name="Hiperlink Visitado" xfId="6900" builtinId="9" hidden="1"/>
    <cellStyle name="Hiperlink Visitado" xfId="6902" builtinId="9" hidden="1"/>
    <cellStyle name="Hiperlink Visitado" xfId="6904" builtinId="9" hidden="1"/>
    <cellStyle name="Hiperlink Visitado" xfId="6906" builtinId="9" hidden="1"/>
    <cellStyle name="Hiperlink Visitado" xfId="6908" builtinId="9" hidden="1"/>
    <cellStyle name="Hiperlink Visitado" xfId="6910" builtinId="9" hidden="1"/>
    <cellStyle name="Hiperlink Visitado" xfId="6912" builtinId="9" hidden="1"/>
    <cellStyle name="Hiperlink Visitado" xfId="6914" builtinId="9" hidden="1"/>
    <cellStyle name="Hiperlink Visitado" xfId="6916" builtinId="9" hidden="1"/>
    <cellStyle name="Hiperlink Visitado" xfId="6918" builtinId="9" hidden="1"/>
    <cellStyle name="Hiperlink Visitado" xfId="6920" builtinId="9" hidden="1"/>
    <cellStyle name="Hiperlink Visitado" xfId="6922" builtinId="9" hidden="1"/>
    <cellStyle name="Hiperlink Visitado" xfId="6924" builtinId="9" hidden="1"/>
    <cellStyle name="Hiperlink Visitado" xfId="6926" builtinId="9" hidden="1"/>
    <cellStyle name="Hiperlink Visitado" xfId="6928" builtinId="9" hidden="1"/>
    <cellStyle name="Hiperlink Visitado" xfId="6930" builtinId="9" hidden="1"/>
    <cellStyle name="Hiperlink Visitado" xfId="6932" builtinId="9" hidden="1"/>
    <cellStyle name="Hiperlink Visitado" xfId="6934" builtinId="9" hidden="1"/>
    <cellStyle name="Hiperlink Visitado" xfId="6936" builtinId="9" hidden="1"/>
    <cellStyle name="Hiperlink Visitado" xfId="6938" builtinId="9" hidden="1"/>
    <cellStyle name="Hiperlink Visitado" xfId="6940" builtinId="9" hidden="1"/>
    <cellStyle name="Hiperlink Visitado" xfId="6942" builtinId="9" hidden="1"/>
    <cellStyle name="Hiperlink Visitado" xfId="6944" builtinId="9" hidden="1"/>
    <cellStyle name="Hiperlink Visitado" xfId="6946" builtinId="9" hidden="1"/>
    <cellStyle name="Hiperlink Visitado" xfId="6948" builtinId="9" hidden="1"/>
    <cellStyle name="Hiperlink Visitado" xfId="6950" builtinId="9" hidden="1"/>
    <cellStyle name="Hiperlink Visitado" xfId="6952" builtinId="9" hidden="1"/>
    <cellStyle name="Hiperlink Visitado" xfId="6954" builtinId="9" hidden="1"/>
    <cellStyle name="Hiperlink Visitado" xfId="6956" builtinId="9" hidden="1"/>
    <cellStyle name="Hiperlink Visitado" xfId="6958" builtinId="9" hidden="1"/>
    <cellStyle name="Hiperlink Visitado" xfId="6960" builtinId="9" hidden="1"/>
    <cellStyle name="Hiperlink Visitado" xfId="6962" builtinId="9" hidden="1"/>
    <cellStyle name="Hiperlink Visitado" xfId="6964" builtinId="9" hidden="1"/>
    <cellStyle name="Hiperlink Visitado" xfId="6966" builtinId="9" hidden="1"/>
    <cellStyle name="Hiperlink Visitado" xfId="6968" builtinId="9" hidden="1"/>
    <cellStyle name="Hiperlink Visitado" xfId="6970" builtinId="9" hidden="1"/>
    <cellStyle name="Hiperlink Visitado" xfId="6972" builtinId="9" hidden="1"/>
    <cellStyle name="Hiperlink Visitado" xfId="6974" builtinId="9" hidden="1"/>
    <cellStyle name="Hiperlink Visitado" xfId="6976" builtinId="9" hidden="1"/>
    <cellStyle name="Hiperlink Visitado" xfId="6978" builtinId="9" hidden="1"/>
    <cellStyle name="Hiperlink Visitado" xfId="6980" builtinId="9" hidden="1"/>
    <cellStyle name="Hiperlink Visitado" xfId="6982" builtinId="9" hidden="1"/>
    <cellStyle name="Hiperlink Visitado" xfId="6295" builtinId="9" hidden="1"/>
    <cellStyle name="Hiperlink Visitado" xfId="6986" builtinId="9" hidden="1"/>
    <cellStyle name="Hiperlink Visitado" xfId="6988" builtinId="9" hidden="1"/>
    <cellStyle name="Hiperlink Visitado" xfId="6990" builtinId="9" hidden="1"/>
    <cellStyle name="Hiperlink Visitado" xfId="6992" builtinId="9" hidden="1"/>
    <cellStyle name="Hiperlink Visitado" xfId="6994" builtinId="9" hidden="1"/>
    <cellStyle name="Hiperlink Visitado" xfId="6996" builtinId="9" hidden="1"/>
    <cellStyle name="Hiperlink Visitado" xfId="6998" builtinId="9" hidden="1"/>
    <cellStyle name="Hiperlink Visitado" xfId="7000" builtinId="9" hidden="1"/>
    <cellStyle name="Hiperlink Visitado" xfId="7002" builtinId="9" hidden="1"/>
    <cellStyle name="Hiperlink Visitado" xfId="7004" builtinId="9" hidden="1"/>
    <cellStyle name="Hiperlink Visitado" xfId="7006" builtinId="9" hidden="1"/>
    <cellStyle name="Hiperlink Visitado" xfId="7008" builtinId="9" hidden="1"/>
    <cellStyle name="Hiperlink Visitado" xfId="7010" builtinId="9" hidden="1"/>
    <cellStyle name="Hiperlink Visitado" xfId="7012" builtinId="9" hidden="1"/>
    <cellStyle name="Hiperlink Visitado" xfId="7014" builtinId="9" hidden="1"/>
    <cellStyle name="Hiperlink Visitado" xfId="7016" builtinId="9" hidden="1"/>
    <cellStyle name="Hiperlink Visitado" xfId="7018" builtinId="9" hidden="1"/>
    <cellStyle name="Hiperlink Visitado" xfId="7020" builtinId="9" hidden="1"/>
    <cellStyle name="Hiperlink Visitado" xfId="7022" builtinId="9" hidden="1"/>
    <cellStyle name="Hiperlink Visitado" xfId="7024" builtinId="9" hidden="1"/>
    <cellStyle name="Hiperlink Visitado" xfId="7026" builtinId="9" hidden="1"/>
    <cellStyle name="Hiperlink Visitado" xfId="7028" builtinId="9" hidden="1"/>
    <cellStyle name="Hiperlink Visitado" xfId="7030" builtinId="9" hidden="1"/>
    <cellStyle name="Hiperlink Visitado" xfId="7032" builtinId="9" hidden="1"/>
    <cellStyle name="Hiperlink Visitado" xfId="7034" builtinId="9" hidden="1"/>
    <cellStyle name="Hiperlink Visitado" xfId="7036" builtinId="9" hidden="1"/>
    <cellStyle name="Hiperlink Visitado" xfId="7038" builtinId="9" hidden="1"/>
    <cellStyle name="Hiperlink Visitado" xfId="7040" builtinId="9" hidden="1"/>
    <cellStyle name="Hiperlink Visitado" xfId="7042" builtinId="9" hidden="1"/>
    <cellStyle name="Hiperlink Visitado" xfId="7044" builtinId="9" hidden="1"/>
    <cellStyle name="Hiperlink Visitado" xfId="7046" builtinId="9" hidden="1"/>
    <cellStyle name="Hiperlink Visitado" xfId="7048" builtinId="9" hidden="1"/>
    <cellStyle name="Hiperlink Visitado" xfId="7050" builtinId="9" hidden="1"/>
    <cellStyle name="Hiperlink Visitado" xfId="7052" builtinId="9" hidden="1"/>
    <cellStyle name="Hiperlink Visitado" xfId="7054" builtinId="9" hidden="1"/>
    <cellStyle name="Hiperlink Visitado" xfId="7056" builtinId="9" hidden="1"/>
    <cellStyle name="Hiperlink Visitado" xfId="7058" builtinId="9" hidden="1"/>
    <cellStyle name="Hiperlink Visitado" xfId="7060" builtinId="9" hidden="1"/>
    <cellStyle name="Hiperlink Visitado" xfId="7062" builtinId="9" hidden="1"/>
    <cellStyle name="Hiperlink Visitado" xfId="7064" builtinId="9" hidden="1"/>
    <cellStyle name="Hiperlink Visitado" xfId="7066" builtinId="9" hidden="1"/>
    <cellStyle name="Hiperlink Visitado" xfId="7068" builtinId="9" hidden="1"/>
    <cellStyle name="Hiperlink Visitado" xfId="7070" builtinId="9" hidden="1"/>
    <cellStyle name="Hiperlink Visitado" xfId="7072" builtinId="9" hidden="1"/>
    <cellStyle name="Hiperlink Visitado" xfId="7074" builtinId="9" hidden="1"/>
    <cellStyle name="Hiperlink Visitado" xfId="7076" builtinId="9" hidden="1"/>
    <cellStyle name="Hiperlink Visitado" xfId="7078" builtinId="9" hidden="1"/>
    <cellStyle name="Hiperlink Visitado" xfId="7080" builtinId="9" hidden="1"/>
    <cellStyle name="Hiperlink Visitado" xfId="6197" builtinId="9" hidden="1"/>
    <cellStyle name="Hiperlink Visitado" xfId="7084" builtinId="9" hidden="1"/>
    <cellStyle name="Hiperlink Visitado" xfId="7086" builtinId="9" hidden="1"/>
    <cellStyle name="Hiperlink Visitado" xfId="7088" builtinId="9" hidden="1"/>
    <cellStyle name="Hiperlink Visitado" xfId="7090" builtinId="9" hidden="1"/>
    <cellStyle name="Hiperlink Visitado" xfId="7092" builtinId="9" hidden="1"/>
    <cellStyle name="Hiperlink Visitado" xfId="7094" builtinId="9" hidden="1"/>
    <cellStyle name="Hiperlink Visitado" xfId="7096" builtinId="9" hidden="1"/>
    <cellStyle name="Hiperlink Visitado" xfId="7098" builtinId="9" hidden="1"/>
    <cellStyle name="Hiperlink Visitado" xfId="7100" builtinId="9" hidden="1"/>
    <cellStyle name="Hiperlink Visitado" xfId="7102" builtinId="9" hidden="1"/>
    <cellStyle name="Hiperlink Visitado" xfId="7104" builtinId="9" hidden="1"/>
    <cellStyle name="Hiperlink Visitado" xfId="7106" builtinId="9" hidden="1"/>
    <cellStyle name="Hiperlink Visitado" xfId="7108" builtinId="9" hidden="1"/>
    <cellStyle name="Hiperlink Visitado" xfId="7110" builtinId="9" hidden="1"/>
    <cellStyle name="Hiperlink Visitado" xfId="7112" builtinId="9" hidden="1"/>
    <cellStyle name="Hiperlink Visitado" xfId="7114" builtinId="9" hidden="1"/>
    <cellStyle name="Hiperlink Visitado" xfId="7116" builtinId="9" hidden="1"/>
    <cellStyle name="Hiperlink Visitado" xfId="7118" builtinId="9" hidden="1"/>
    <cellStyle name="Hiperlink Visitado" xfId="7120" builtinId="9" hidden="1"/>
    <cellStyle name="Hiperlink Visitado" xfId="7122" builtinId="9" hidden="1"/>
    <cellStyle name="Hiperlink Visitado" xfId="7124" builtinId="9" hidden="1"/>
    <cellStyle name="Hiperlink Visitado" xfId="7126" builtinId="9" hidden="1"/>
    <cellStyle name="Hiperlink Visitado" xfId="7128" builtinId="9" hidden="1"/>
    <cellStyle name="Hiperlink Visitado" xfId="7130" builtinId="9" hidden="1"/>
    <cellStyle name="Hiperlink Visitado" xfId="7132" builtinId="9" hidden="1"/>
    <cellStyle name="Hiperlink Visitado" xfId="7134" builtinId="9" hidden="1"/>
    <cellStyle name="Hiperlink Visitado" xfId="7136" builtinId="9" hidden="1"/>
    <cellStyle name="Hiperlink Visitado" xfId="7138" builtinId="9" hidden="1"/>
    <cellStyle name="Hiperlink Visitado" xfId="7140" builtinId="9" hidden="1"/>
    <cellStyle name="Hiperlink Visitado" xfId="7142" builtinId="9" hidden="1"/>
    <cellStyle name="Hiperlink Visitado" xfId="7144" builtinId="9" hidden="1"/>
    <cellStyle name="Hiperlink Visitado" xfId="7146" builtinId="9" hidden="1"/>
    <cellStyle name="Hiperlink Visitado" xfId="7148" builtinId="9" hidden="1"/>
    <cellStyle name="Hiperlink Visitado" xfId="7150" builtinId="9" hidden="1"/>
    <cellStyle name="Hiperlink Visitado" xfId="7152" builtinId="9" hidden="1"/>
    <cellStyle name="Hiperlink Visitado" xfId="7154" builtinId="9" hidden="1"/>
    <cellStyle name="Hiperlink Visitado" xfId="7156" builtinId="9" hidden="1"/>
    <cellStyle name="Hiperlink Visitado" xfId="7158" builtinId="9" hidden="1"/>
    <cellStyle name="Hiperlink Visitado" xfId="7160" builtinId="9" hidden="1"/>
    <cellStyle name="Hiperlink Visitado" xfId="7162" builtinId="9" hidden="1"/>
    <cellStyle name="Hiperlink Visitado" xfId="7164" builtinId="9" hidden="1"/>
    <cellStyle name="Hiperlink Visitado" xfId="7166" builtinId="9" hidden="1"/>
    <cellStyle name="Hiperlink Visitado" xfId="7168" builtinId="9" hidden="1"/>
    <cellStyle name="Hiperlink Visitado" xfId="7170" builtinId="9" hidden="1"/>
    <cellStyle name="Hiperlink Visitado" xfId="7172" builtinId="9" hidden="1"/>
    <cellStyle name="Hiperlink Visitado" xfId="7174" builtinId="9" hidden="1"/>
    <cellStyle name="Hiperlink Visitado" xfId="7176" builtinId="9" hidden="1"/>
    <cellStyle name="Hiperlink Visitado" xfId="7178" builtinId="9" hidden="1"/>
    <cellStyle name="Hiperlink Visitado" xfId="6393" builtinId="9" hidden="1"/>
    <cellStyle name="Hiperlink Visitado" xfId="7182" builtinId="9" hidden="1"/>
    <cellStyle name="Hiperlink Visitado" xfId="7184" builtinId="9" hidden="1"/>
    <cellStyle name="Hiperlink Visitado" xfId="7186" builtinId="9" hidden="1"/>
    <cellStyle name="Hiperlink Visitado" xfId="7188" builtinId="9" hidden="1"/>
    <cellStyle name="Hiperlink Visitado" xfId="7190" builtinId="9" hidden="1"/>
    <cellStyle name="Hiperlink Visitado" xfId="7192" builtinId="9" hidden="1"/>
    <cellStyle name="Hiperlink Visitado" xfId="7194" builtinId="9" hidden="1"/>
    <cellStyle name="Hiperlink Visitado" xfId="7196" builtinId="9" hidden="1"/>
    <cellStyle name="Hiperlink Visitado" xfId="7198" builtinId="9" hidden="1"/>
    <cellStyle name="Hiperlink Visitado" xfId="7200" builtinId="9" hidden="1"/>
    <cellStyle name="Hiperlink Visitado" xfId="7202" builtinId="9" hidden="1"/>
    <cellStyle name="Hiperlink Visitado" xfId="7204" builtinId="9" hidden="1"/>
    <cellStyle name="Hiperlink Visitado" xfId="7206" builtinId="9" hidden="1"/>
    <cellStyle name="Hiperlink Visitado" xfId="7208" builtinId="9" hidden="1"/>
    <cellStyle name="Hiperlink Visitado" xfId="7210" builtinId="9" hidden="1"/>
    <cellStyle name="Hiperlink Visitado" xfId="7212" builtinId="9" hidden="1"/>
    <cellStyle name="Hiperlink Visitado" xfId="7214" builtinId="9" hidden="1"/>
    <cellStyle name="Hiperlink Visitado" xfId="7216" builtinId="9" hidden="1"/>
    <cellStyle name="Hiperlink Visitado" xfId="7218" builtinId="9" hidden="1"/>
    <cellStyle name="Hiperlink Visitado" xfId="7220" builtinId="9" hidden="1"/>
    <cellStyle name="Hiperlink Visitado" xfId="7222" builtinId="9" hidden="1"/>
    <cellStyle name="Hiperlink Visitado" xfId="7224" builtinId="9" hidden="1"/>
    <cellStyle name="Hiperlink Visitado" xfId="7226" builtinId="9" hidden="1"/>
    <cellStyle name="Hiperlink Visitado" xfId="7228" builtinId="9" hidden="1"/>
    <cellStyle name="Hiperlink Visitado" xfId="7230" builtinId="9" hidden="1"/>
    <cellStyle name="Hiperlink Visitado" xfId="7232" builtinId="9" hidden="1"/>
    <cellStyle name="Hiperlink Visitado" xfId="7234" builtinId="9" hidden="1"/>
    <cellStyle name="Hiperlink Visitado" xfId="7236" builtinId="9" hidden="1"/>
    <cellStyle name="Hiperlink Visitado" xfId="7238" builtinId="9" hidden="1"/>
    <cellStyle name="Hiperlink Visitado" xfId="7240" builtinId="9" hidden="1"/>
    <cellStyle name="Hiperlink Visitado" xfId="7242" builtinId="9" hidden="1"/>
    <cellStyle name="Hiperlink Visitado" xfId="7244" builtinId="9" hidden="1"/>
    <cellStyle name="Hiperlink Visitado" xfId="7246" builtinId="9" hidden="1"/>
    <cellStyle name="Hiperlink Visitado" xfId="7248" builtinId="9" hidden="1"/>
    <cellStyle name="Hiperlink Visitado" xfId="7250" builtinId="9" hidden="1"/>
    <cellStyle name="Hiperlink Visitado" xfId="7252" builtinId="9" hidden="1"/>
    <cellStyle name="Hiperlink Visitado" xfId="7254" builtinId="9" hidden="1"/>
    <cellStyle name="Hiperlink Visitado" xfId="7256" builtinId="9" hidden="1"/>
    <cellStyle name="Hiperlink Visitado" xfId="7258" builtinId="9" hidden="1"/>
    <cellStyle name="Hiperlink Visitado" xfId="7260" builtinId="9" hidden="1"/>
    <cellStyle name="Hiperlink Visitado" xfId="7262" builtinId="9" hidden="1"/>
    <cellStyle name="Hiperlink Visitado" xfId="7264" builtinId="9" hidden="1"/>
    <cellStyle name="Hiperlink Visitado" xfId="7266" builtinId="9" hidden="1"/>
    <cellStyle name="Hiperlink Visitado" xfId="7268" builtinId="9" hidden="1"/>
    <cellStyle name="Hiperlink Visitado" xfId="7270" builtinId="9" hidden="1"/>
    <cellStyle name="Hiperlink Visitado" xfId="7272" builtinId="9" hidden="1"/>
    <cellStyle name="Hiperlink Visitado" xfId="7274" builtinId="9" hidden="1"/>
    <cellStyle name="Hiperlink Visitado" xfId="7276" builtinId="9" hidden="1"/>
    <cellStyle name="Hiperlink Visitado" xfId="6099" builtinId="9" hidden="1"/>
    <cellStyle name="Hiperlink Visitado" xfId="7280" builtinId="9" hidden="1"/>
    <cellStyle name="Hiperlink Visitado" xfId="7282" builtinId="9" hidden="1"/>
    <cellStyle name="Hiperlink Visitado" xfId="7284" builtinId="9" hidden="1"/>
    <cellStyle name="Hiperlink Visitado" xfId="7286" builtinId="9" hidden="1"/>
    <cellStyle name="Hiperlink Visitado" xfId="7288" builtinId="9" hidden="1"/>
    <cellStyle name="Hiperlink Visitado" xfId="7290" builtinId="9" hidden="1"/>
    <cellStyle name="Hiperlink Visitado" xfId="7292" builtinId="9" hidden="1"/>
    <cellStyle name="Hiperlink Visitado" xfId="7294" builtinId="9" hidden="1"/>
    <cellStyle name="Hiperlink Visitado" xfId="7296" builtinId="9" hidden="1"/>
    <cellStyle name="Hiperlink Visitado" xfId="7298" builtinId="9" hidden="1"/>
    <cellStyle name="Hiperlink Visitado" xfId="7300" builtinId="9" hidden="1"/>
    <cellStyle name="Hiperlink Visitado" xfId="7302" builtinId="9" hidden="1"/>
    <cellStyle name="Hiperlink Visitado" xfId="7304" builtinId="9" hidden="1"/>
    <cellStyle name="Hiperlink Visitado" xfId="7306" builtinId="9" hidden="1"/>
    <cellStyle name="Hiperlink Visitado" xfId="7308" builtinId="9" hidden="1"/>
    <cellStyle name="Hiperlink Visitado" xfId="7310" builtinId="9" hidden="1"/>
    <cellStyle name="Hiperlink Visitado" xfId="7312" builtinId="9" hidden="1"/>
    <cellStyle name="Hiperlink Visitado" xfId="7314" builtinId="9" hidden="1"/>
    <cellStyle name="Hiperlink Visitado" xfId="7316" builtinId="9" hidden="1"/>
    <cellStyle name="Hiperlink Visitado" xfId="7318" builtinId="9" hidden="1"/>
    <cellStyle name="Hiperlink Visitado" xfId="7320" builtinId="9" hidden="1"/>
    <cellStyle name="Hiperlink Visitado" xfId="7322" builtinId="9" hidden="1"/>
    <cellStyle name="Hiperlink Visitado" xfId="7324" builtinId="9" hidden="1"/>
    <cellStyle name="Hiperlink Visitado" xfId="7326" builtinId="9" hidden="1"/>
    <cellStyle name="Hiperlink Visitado" xfId="7328" builtinId="9" hidden="1"/>
    <cellStyle name="Hiperlink Visitado" xfId="7330" builtinId="9" hidden="1"/>
    <cellStyle name="Hiperlink Visitado" xfId="7332" builtinId="9" hidden="1"/>
    <cellStyle name="Hiperlink Visitado" xfId="7334" builtinId="9" hidden="1"/>
    <cellStyle name="Hiperlink Visitado" xfId="7336" builtinId="9" hidden="1"/>
    <cellStyle name="Hiperlink Visitado" xfId="7338" builtinId="9" hidden="1"/>
    <cellStyle name="Hiperlink Visitado" xfId="7340" builtinId="9" hidden="1"/>
    <cellStyle name="Hiperlink Visitado" xfId="7342" builtinId="9" hidden="1"/>
    <cellStyle name="Hiperlink Visitado" xfId="7344" builtinId="9" hidden="1"/>
    <cellStyle name="Hiperlink Visitado" xfId="7346" builtinId="9" hidden="1"/>
    <cellStyle name="Hiperlink Visitado" xfId="7348" builtinId="9" hidden="1"/>
    <cellStyle name="Hiperlink Visitado" xfId="7350" builtinId="9" hidden="1"/>
    <cellStyle name="Hiperlink Visitado" xfId="7352" builtinId="9" hidden="1"/>
    <cellStyle name="Hiperlink Visitado" xfId="7354" builtinId="9" hidden="1"/>
    <cellStyle name="Hiperlink Visitado" xfId="7356" builtinId="9" hidden="1"/>
    <cellStyle name="Hiperlink Visitado" xfId="7358" builtinId="9" hidden="1"/>
    <cellStyle name="Hiperlink Visitado" xfId="7360" builtinId="9" hidden="1"/>
    <cellStyle name="Hiperlink Visitado" xfId="7362" builtinId="9" hidden="1"/>
    <cellStyle name="Hiperlink Visitado" xfId="7364" builtinId="9" hidden="1"/>
    <cellStyle name="Hiperlink Visitado" xfId="7366" builtinId="9" hidden="1"/>
    <cellStyle name="Hiperlink Visitado" xfId="7368" builtinId="9" hidden="1"/>
    <cellStyle name="Hiperlink Visitado" xfId="7370" builtinId="9" hidden="1"/>
    <cellStyle name="Hiperlink Visitado" xfId="7372" builtinId="9" hidden="1"/>
    <cellStyle name="Hiperlink Visitado" xfId="7374" builtinId="9" hidden="1"/>
    <cellStyle name="Hiperlink Visitado" xfId="6587" builtinId="9" hidden="1"/>
    <cellStyle name="Hiperlink Visitado" xfId="7378" builtinId="9" hidden="1"/>
    <cellStyle name="Hiperlink Visitado" xfId="7380" builtinId="9" hidden="1"/>
    <cellStyle name="Hiperlink Visitado" xfId="7382" builtinId="9" hidden="1"/>
    <cellStyle name="Hiperlink Visitado" xfId="7384" builtinId="9" hidden="1"/>
    <cellStyle name="Hiperlink Visitado" xfId="7386" builtinId="9" hidden="1"/>
    <cellStyle name="Hiperlink Visitado" xfId="7388" builtinId="9" hidden="1"/>
    <cellStyle name="Hiperlink Visitado" xfId="7390" builtinId="9" hidden="1"/>
    <cellStyle name="Hiperlink Visitado" xfId="7392" builtinId="9" hidden="1"/>
    <cellStyle name="Hiperlink Visitado" xfId="7394" builtinId="9" hidden="1"/>
    <cellStyle name="Hiperlink Visitado" xfId="7396" builtinId="9" hidden="1"/>
    <cellStyle name="Hiperlink Visitado" xfId="7398" builtinId="9" hidden="1"/>
    <cellStyle name="Hiperlink Visitado" xfId="7400" builtinId="9" hidden="1"/>
    <cellStyle name="Hiperlink Visitado" xfId="7402" builtinId="9" hidden="1"/>
    <cellStyle name="Hiperlink Visitado" xfId="7404" builtinId="9" hidden="1"/>
    <cellStyle name="Hiperlink Visitado" xfId="7406" builtinId="9" hidden="1"/>
    <cellStyle name="Hiperlink Visitado" xfId="7408" builtinId="9" hidden="1"/>
    <cellStyle name="Hiperlink Visitado" xfId="7410" builtinId="9" hidden="1"/>
    <cellStyle name="Hiperlink Visitado" xfId="7412" builtinId="9" hidden="1"/>
    <cellStyle name="Hiperlink Visitado" xfId="7414" builtinId="9" hidden="1"/>
    <cellStyle name="Hiperlink Visitado" xfId="7416" builtinId="9" hidden="1"/>
    <cellStyle name="Hiperlink Visitado" xfId="7418" builtinId="9" hidden="1"/>
    <cellStyle name="Hiperlink Visitado" xfId="7420" builtinId="9" hidden="1"/>
    <cellStyle name="Hiperlink Visitado" xfId="7422" builtinId="9" hidden="1"/>
    <cellStyle name="Hiperlink Visitado" xfId="7424" builtinId="9" hidden="1"/>
    <cellStyle name="Hiperlink Visitado" xfId="7426" builtinId="9" hidden="1"/>
    <cellStyle name="Hiperlink Visitado" xfId="7428" builtinId="9" hidden="1"/>
    <cellStyle name="Hiperlink Visitado" xfId="7430" builtinId="9" hidden="1"/>
    <cellStyle name="Hiperlink Visitado" xfId="7432" builtinId="9" hidden="1"/>
    <cellStyle name="Hiperlink Visitado" xfId="7434" builtinId="9" hidden="1"/>
    <cellStyle name="Hiperlink Visitado" xfId="7436" builtinId="9" hidden="1"/>
    <cellStyle name="Hiperlink Visitado" xfId="7438" builtinId="9" hidden="1"/>
    <cellStyle name="Hiperlink Visitado" xfId="7440" builtinId="9" hidden="1"/>
    <cellStyle name="Hiperlink Visitado" xfId="7442" builtinId="9" hidden="1"/>
    <cellStyle name="Hiperlink Visitado" xfId="7444" builtinId="9" hidden="1"/>
    <cellStyle name="Hiperlink Visitado" xfId="7446" builtinId="9" hidden="1"/>
    <cellStyle name="Hiperlink Visitado" xfId="7448" builtinId="9" hidden="1"/>
    <cellStyle name="Hiperlink Visitado" xfId="7450" builtinId="9" hidden="1"/>
    <cellStyle name="Hiperlink Visitado" xfId="7452" builtinId="9" hidden="1"/>
    <cellStyle name="Hiperlink Visitado" xfId="7454" builtinId="9" hidden="1"/>
    <cellStyle name="Hiperlink Visitado" xfId="7456" builtinId="9" hidden="1"/>
    <cellStyle name="Hiperlink Visitado" xfId="7458" builtinId="9" hidden="1"/>
    <cellStyle name="Hiperlink Visitado" xfId="7460" builtinId="9" hidden="1"/>
    <cellStyle name="Hiperlink Visitado" xfId="7462" builtinId="9" hidden="1"/>
    <cellStyle name="Hiperlink Visitado" xfId="7464" builtinId="9" hidden="1"/>
    <cellStyle name="Hiperlink Visitado" xfId="7466" builtinId="9" hidden="1"/>
    <cellStyle name="Hiperlink Visitado" xfId="7468" builtinId="9" hidden="1"/>
    <cellStyle name="Hiperlink Visitado" xfId="7470" builtinId="9" hidden="1"/>
    <cellStyle name="Hiperlink Visitado" xfId="7472" builtinId="9" hidden="1"/>
    <cellStyle name="Hiperlink Visitado" xfId="6787" builtinId="9" hidden="1"/>
    <cellStyle name="Hiperlink Visitado" xfId="7476" builtinId="9" hidden="1"/>
    <cellStyle name="Hiperlink Visitado" xfId="7478" builtinId="9" hidden="1"/>
    <cellStyle name="Hiperlink Visitado" xfId="7480" builtinId="9" hidden="1"/>
    <cellStyle name="Hiperlink Visitado" xfId="7482" builtinId="9" hidden="1"/>
    <cellStyle name="Hiperlink Visitado" xfId="7484" builtinId="9" hidden="1"/>
    <cellStyle name="Hiperlink Visitado" xfId="7486" builtinId="9" hidden="1"/>
    <cellStyle name="Hiperlink Visitado" xfId="7488" builtinId="9" hidden="1"/>
    <cellStyle name="Hiperlink Visitado" xfId="7490" builtinId="9" hidden="1"/>
    <cellStyle name="Hiperlink Visitado" xfId="7492" builtinId="9" hidden="1"/>
    <cellStyle name="Hiperlink Visitado" xfId="7494" builtinId="9" hidden="1"/>
    <cellStyle name="Hiperlink Visitado" xfId="7496" builtinId="9" hidden="1"/>
    <cellStyle name="Hiperlink Visitado" xfId="7498" builtinId="9" hidden="1"/>
    <cellStyle name="Hiperlink Visitado" xfId="7500" builtinId="9" hidden="1"/>
    <cellStyle name="Hiperlink Visitado" xfId="7502" builtinId="9" hidden="1"/>
    <cellStyle name="Hiperlink Visitado" xfId="7504" builtinId="9" hidden="1"/>
    <cellStyle name="Hiperlink Visitado" xfId="7506" builtinId="9" hidden="1"/>
    <cellStyle name="Hiperlink Visitado" xfId="7508" builtinId="9" hidden="1"/>
    <cellStyle name="Hiperlink Visitado" xfId="7510" builtinId="9" hidden="1"/>
    <cellStyle name="Hiperlink Visitado" xfId="7512" builtinId="9" hidden="1"/>
    <cellStyle name="Hiperlink Visitado" xfId="7514" builtinId="9" hidden="1"/>
    <cellStyle name="Hiperlink Visitado" xfId="7516" builtinId="9" hidden="1"/>
    <cellStyle name="Hiperlink Visitado" xfId="7518" builtinId="9" hidden="1"/>
    <cellStyle name="Hiperlink Visitado" xfId="7520" builtinId="9" hidden="1"/>
    <cellStyle name="Hiperlink Visitado" xfId="7522" builtinId="9" hidden="1"/>
    <cellStyle name="Hiperlink Visitado" xfId="7524" builtinId="9" hidden="1"/>
    <cellStyle name="Hiperlink Visitado" xfId="7526" builtinId="9" hidden="1"/>
    <cellStyle name="Hiperlink Visitado" xfId="7528" builtinId="9" hidden="1"/>
    <cellStyle name="Hiperlink Visitado" xfId="7530" builtinId="9" hidden="1"/>
    <cellStyle name="Hiperlink Visitado" xfId="7532" builtinId="9" hidden="1"/>
    <cellStyle name="Hiperlink Visitado" xfId="7534" builtinId="9" hidden="1"/>
    <cellStyle name="Hiperlink Visitado" xfId="7536" builtinId="9" hidden="1"/>
    <cellStyle name="Hiperlink Visitado" xfId="7538" builtinId="9" hidden="1"/>
    <cellStyle name="Hiperlink Visitado" xfId="7540" builtinId="9" hidden="1"/>
    <cellStyle name="Hiperlink Visitado" xfId="7542" builtinId="9" hidden="1"/>
    <cellStyle name="Hiperlink Visitado" xfId="7544" builtinId="9" hidden="1"/>
    <cellStyle name="Hiperlink Visitado" xfId="7546" builtinId="9" hidden="1"/>
    <cellStyle name="Hiperlink Visitado" xfId="7548" builtinId="9" hidden="1"/>
    <cellStyle name="Hiperlink Visitado" xfId="7550" builtinId="9" hidden="1"/>
    <cellStyle name="Hiperlink Visitado" xfId="7552" builtinId="9" hidden="1"/>
    <cellStyle name="Hiperlink Visitado" xfId="7554" builtinId="9" hidden="1"/>
    <cellStyle name="Hiperlink Visitado" xfId="7556" builtinId="9" hidden="1"/>
    <cellStyle name="Hiperlink Visitado" xfId="7558" builtinId="9" hidden="1"/>
    <cellStyle name="Hiperlink Visitado" xfId="7560" builtinId="9" hidden="1"/>
    <cellStyle name="Hiperlink Visitado" xfId="7562" builtinId="9" hidden="1"/>
    <cellStyle name="Hiperlink Visitado" xfId="7564" builtinId="9" hidden="1"/>
    <cellStyle name="Hiperlink Visitado" xfId="7566" builtinId="9" hidden="1"/>
    <cellStyle name="Hiperlink Visitado" xfId="7568" builtinId="9" hidden="1"/>
    <cellStyle name="Hiperlink Visitado" xfId="7570" builtinId="9" hidden="1"/>
    <cellStyle name="Hiperlink Visitado" xfId="6885" builtinId="9" hidden="1"/>
    <cellStyle name="Hiperlink Visitado" xfId="7574" builtinId="9" hidden="1"/>
    <cellStyle name="Hiperlink Visitado" xfId="7576" builtinId="9" hidden="1"/>
    <cellStyle name="Hiperlink Visitado" xfId="7578" builtinId="9" hidden="1"/>
    <cellStyle name="Hiperlink Visitado" xfId="7580" builtinId="9" hidden="1"/>
    <cellStyle name="Hiperlink Visitado" xfId="7582" builtinId="9" hidden="1"/>
    <cellStyle name="Hiperlink Visitado" xfId="7584" builtinId="9" hidden="1"/>
    <cellStyle name="Hiperlink Visitado" xfId="7586" builtinId="9" hidden="1"/>
    <cellStyle name="Hiperlink Visitado" xfId="7588" builtinId="9" hidden="1"/>
    <cellStyle name="Hiperlink Visitado" xfId="7590" builtinId="9" hidden="1"/>
    <cellStyle name="Hiperlink Visitado" xfId="7592" builtinId="9" hidden="1"/>
    <cellStyle name="Hiperlink Visitado" xfId="7594" builtinId="9" hidden="1"/>
    <cellStyle name="Hiperlink Visitado" xfId="7596" builtinId="9" hidden="1"/>
    <cellStyle name="Hiperlink Visitado" xfId="7598" builtinId="9" hidden="1"/>
    <cellStyle name="Hiperlink Visitado" xfId="7600" builtinId="9" hidden="1"/>
    <cellStyle name="Hiperlink Visitado" xfId="7602" builtinId="9" hidden="1"/>
    <cellStyle name="Hiperlink Visitado" xfId="7604" builtinId="9" hidden="1"/>
    <cellStyle name="Hiperlink Visitado" xfId="7606" builtinId="9" hidden="1"/>
    <cellStyle name="Hiperlink Visitado" xfId="7608" builtinId="9" hidden="1"/>
    <cellStyle name="Hiperlink Visitado" xfId="7610" builtinId="9" hidden="1"/>
    <cellStyle name="Hiperlink Visitado" xfId="7612" builtinId="9" hidden="1"/>
    <cellStyle name="Hiperlink Visitado" xfId="7614" builtinId="9" hidden="1"/>
    <cellStyle name="Hiperlink Visitado" xfId="7616" builtinId="9" hidden="1"/>
    <cellStyle name="Hiperlink Visitado" xfId="7618" builtinId="9" hidden="1"/>
    <cellStyle name="Hiperlink Visitado" xfId="7620" builtinId="9" hidden="1"/>
    <cellStyle name="Hiperlink Visitado" xfId="7622" builtinId="9" hidden="1"/>
    <cellStyle name="Hiperlink Visitado" xfId="7624" builtinId="9" hidden="1"/>
    <cellStyle name="Hiperlink Visitado" xfId="7626" builtinId="9" hidden="1"/>
    <cellStyle name="Hiperlink Visitado" xfId="7628" builtinId="9" hidden="1"/>
    <cellStyle name="Hiperlink Visitado" xfId="7630" builtinId="9" hidden="1"/>
    <cellStyle name="Hiperlink Visitado" xfId="7632" builtinId="9" hidden="1"/>
    <cellStyle name="Hiperlink Visitado" xfId="7634" builtinId="9" hidden="1"/>
    <cellStyle name="Hiperlink Visitado" xfId="7636" builtinId="9" hidden="1"/>
    <cellStyle name="Hiperlink Visitado" xfId="7638" builtinId="9" hidden="1"/>
    <cellStyle name="Hiperlink Visitado" xfId="7640" builtinId="9" hidden="1"/>
    <cellStyle name="Hiperlink Visitado" xfId="7642" builtinId="9" hidden="1"/>
    <cellStyle name="Hiperlink Visitado" xfId="7644" builtinId="9" hidden="1"/>
    <cellStyle name="Hiperlink Visitado" xfId="7646" builtinId="9" hidden="1"/>
    <cellStyle name="Hiperlink Visitado" xfId="7648" builtinId="9" hidden="1"/>
    <cellStyle name="Hiperlink Visitado" xfId="7650" builtinId="9" hidden="1"/>
    <cellStyle name="Hiperlink Visitado" xfId="7652" builtinId="9" hidden="1"/>
    <cellStyle name="Hiperlink Visitado" xfId="7654" builtinId="9" hidden="1"/>
    <cellStyle name="Hiperlink Visitado" xfId="7656" builtinId="9" hidden="1"/>
    <cellStyle name="Hiperlink Visitado" xfId="7658" builtinId="9" hidden="1"/>
    <cellStyle name="Hiperlink Visitado" xfId="7660" builtinId="9" hidden="1"/>
    <cellStyle name="Hiperlink Visitado" xfId="7662" builtinId="9" hidden="1"/>
    <cellStyle name="Hiperlink Visitado" xfId="7664" builtinId="9" hidden="1"/>
    <cellStyle name="Hiperlink Visitado" xfId="7666" builtinId="9" hidden="1"/>
    <cellStyle name="Hiperlink Visitado" xfId="7668" builtinId="9" hidden="1"/>
    <cellStyle name="Hiperlink Visitado" xfId="6983" builtinId="9" hidden="1"/>
    <cellStyle name="Hiperlink Visitado" xfId="7672" builtinId="9" hidden="1"/>
    <cellStyle name="Hiperlink Visitado" xfId="7674" builtinId="9" hidden="1"/>
    <cellStyle name="Hiperlink Visitado" xfId="7676" builtinId="9" hidden="1"/>
    <cellStyle name="Hiperlink Visitado" xfId="7678" builtinId="9" hidden="1"/>
    <cellStyle name="Hiperlink Visitado" xfId="7680" builtinId="9" hidden="1"/>
    <cellStyle name="Hiperlink Visitado" xfId="7682" builtinId="9" hidden="1"/>
    <cellStyle name="Hiperlink Visitado" xfId="7684" builtinId="9" hidden="1"/>
    <cellStyle name="Hiperlink Visitado" xfId="7686" builtinId="9" hidden="1"/>
    <cellStyle name="Hiperlink Visitado" xfId="7688" builtinId="9" hidden="1"/>
    <cellStyle name="Hiperlink Visitado" xfId="7690" builtinId="9" hidden="1"/>
    <cellStyle name="Hiperlink Visitado" xfId="7692" builtinId="9" hidden="1"/>
    <cellStyle name="Hiperlink Visitado" xfId="7694" builtinId="9" hidden="1"/>
    <cellStyle name="Hiperlink Visitado" xfId="7696" builtinId="9" hidden="1"/>
    <cellStyle name="Hiperlink Visitado" xfId="7698" builtinId="9" hidden="1"/>
    <cellStyle name="Hiperlink Visitado" xfId="7700" builtinId="9" hidden="1"/>
    <cellStyle name="Hiperlink Visitado" xfId="7702" builtinId="9" hidden="1"/>
    <cellStyle name="Hiperlink Visitado" xfId="7704" builtinId="9" hidden="1"/>
    <cellStyle name="Hiperlink Visitado" xfId="7706" builtinId="9" hidden="1"/>
    <cellStyle name="Hiperlink Visitado" xfId="7708" builtinId="9" hidden="1"/>
    <cellStyle name="Hiperlink Visitado" xfId="7710" builtinId="9" hidden="1"/>
    <cellStyle name="Hiperlink Visitado" xfId="7712" builtinId="9" hidden="1"/>
    <cellStyle name="Hiperlink Visitado" xfId="7714" builtinId="9" hidden="1"/>
    <cellStyle name="Hiperlink Visitado" xfId="7716" builtinId="9" hidden="1"/>
    <cellStyle name="Hiperlink Visitado" xfId="7718" builtinId="9" hidden="1"/>
    <cellStyle name="Hiperlink Visitado" xfId="7720" builtinId="9" hidden="1"/>
    <cellStyle name="Hiperlink Visitado" xfId="7722" builtinId="9" hidden="1"/>
    <cellStyle name="Hiperlink Visitado" xfId="7724" builtinId="9" hidden="1"/>
    <cellStyle name="Hiperlink Visitado" xfId="7726" builtinId="9" hidden="1"/>
    <cellStyle name="Hiperlink Visitado" xfId="7728" builtinId="9" hidden="1"/>
    <cellStyle name="Hiperlink Visitado" xfId="7730" builtinId="9" hidden="1"/>
    <cellStyle name="Hiperlink Visitado" xfId="7732" builtinId="9" hidden="1"/>
    <cellStyle name="Hiperlink Visitado" xfId="7734" builtinId="9" hidden="1"/>
    <cellStyle name="Hiperlink Visitado" xfId="7736" builtinId="9" hidden="1"/>
    <cellStyle name="Hiperlink Visitado" xfId="7738" builtinId="9" hidden="1"/>
    <cellStyle name="Hiperlink Visitado" xfId="7740" builtinId="9" hidden="1"/>
    <cellStyle name="Hiperlink Visitado" xfId="7742" builtinId="9" hidden="1"/>
    <cellStyle name="Hiperlink Visitado" xfId="7744" builtinId="9" hidden="1"/>
    <cellStyle name="Hiperlink Visitado" xfId="7746" builtinId="9" hidden="1"/>
    <cellStyle name="Hiperlink Visitado" xfId="7748" builtinId="9" hidden="1"/>
    <cellStyle name="Hiperlink Visitado" xfId="7750" builtinId="9" hidden="1"/>
    <cellStyle name="Hiperlink Visitado" xfId="7752" builtinId="9" hidden="1"/>
    <cellStyle name="Hiperlink Visitado" xfId="7754" builtinId="9" hidden="1"/>
    <cellStyle name="Hiperlink Visitado" xfId="7756" builtinId="9" hidden="1"/>
    <cellStyle name="Hiperlink Visitado" xfId="7758" builtinId="9" hidden="1"/>
    <cellStyle name="Hiperlink Visitado" xfId="7760" builtinId="9" hidden="1"/>
    <cellStyle name="Hiperlink Visitado" xfId="7762" builtinId="9" hidden="1"/>
    <cellStyle name="Hiperlink Visitado" xfId="7764" builtinId="9" hidden="1"/>
    <cellStyle name="Hiperlink Visitado" xfId="7766" builtinId="9" hidden="1"/>
    <cellStyle name="Hiperlink Visitado" xfId="7081" builtinId="9" hidden="1"/>
    <cellStyle name="Hiperlink Visitado" xfId="7770" builtinId="9" hidden="1"/>
    <cellStyle name="Hiperlink Visitado" xfId="7772" builtinId="9" hidden="1"/>
    <cellStyle name="Hiperlink Visitado" xfId="7774" builtinId="9" hidden="1"/>
    <cellStyle name="Hiperlink Visitado" xfId="7776" builtinId="9" hidden="1"/>
    <cellStyle name="Hiperlink Visitado" xfId="7778" builtinId="9" hidden="1"/>
    <cellStyle name="Hiperlink Visitado" xfId="7780" builtinId="9" hidden="1"/>
    <cellStyle name="Hiperlink Visitado" xfId="7782" builtinId="9" hidden="1"/>
    <cellStyle name="Hiperlink Visitado" xfId="7784" builtinId="9" hidden="1"/>
    <cellStyle name="Hiperlink Visitado" xfId="7786" builtinId="9" hidden="1"/>
    <cellStyle name="Hiperlink Visitado" xfId="7788" builtinId="9" hidden="1"/>
    <cellStyle name="Hiperlink Visitado" xfId="7790" builtinId="9" hidden="1"/>
    <cellStyle name="Hiperlink Visitado" xfId="7792" builtinId="9" hidden="1"/>
    <cellStyle name="Hiperlink Visitado" xfId="7794" builtinId="9" hidden="1"/>
    <cellStyle name="Hiperlink Visitado" xfId="7796" builtinId="9" hidden="1"/>
    <cellStyle name="Hiperlink Visitado" xfId="7798" builtinId="9" hidden="1"/>
    <cellStyle name="Hiperlink Visitado" xfId="7800" builtinId="9" hidden="1"/>
    <cellStyle name="Hiperlink Visitado" xfId="7802" builtinId="9" hidden="1"/>
    <cellStyle name="Hiperlink Visitado" xfId="7804" builtinId="9" hidden="1"/>
    <cellStyle name="Hiperlink Visitado" xfId="7806" builtinId="9" hidden="1"/>
    <cellStyle name="Hiperlink Visitado" xfId="7808" builtinId="9" hidden="1"/>
    <cellStyle name="Hiperlink Visitado" xfId="7810" builtinId="9" hidden="1"/>
    <cellStyle name="Hiperlink Visitado" xfId="7812" builtinId="9" hidden="1"/>
    <cellStyle name="Hiperlink Visitado" xfId="7814" builtinId="9" hidden="1"/>
    <cellStyle name="Hiperlink Visitado" xfId="7816" builtinId="9" hidden="1"/>
    <cellStyle name="Hiperlink Visitado" xfId="7818" builtinId="9" hidden="1"/>
    <cellStyle name="Hiperlink Visitado" xfId="7820" builtinId="9" hidden="1"/>
    <cellStyle name="Hiperlink Visitado" xfId="7822" builtinId="9" hidden="1"/>
    <cellStyle name="Hiperlink Visitado" xfId="7824" builtinId="9" hidden="1"/>
    <cellStyle name="Hiperlink Visitado" xfId="7826" builtinId="9" hidden="1"/>
    <cellStyle name="Hiperlink Visitado" xfId="7828" builtinId="9" hidden="1"/>
    <cellStyle name="Hiperlink Visitado" xfId="7830" builtinId="9" hidden="1"/>
    <cellStyle name="Hiperlink Visitado" xfId="7832" builtinId="9" hidden="1"/>
    <cellStyle name="Hiperlink Visitado" xfId="7834" builtinId="9" hidden="1"/>
    <cellStyle name="Hiperlink Visitado" xfId="7836" builtinId="9" hidden="1"/>
    <cellStyle name="Hiperlink Visitado" xfId="7838" builtinId="9" hidden="1"/>
    <cellStyle name="Hiperlink Visitado" xfId="7840" builtinId="9" hidden="1"/>
    <cellStyle name="Hiperlink Visitado" xfId="7842" builtinId="9" hidden="1"/>
    <cellStyle name="Hiperlink Visitado" xfId="7844" builtinId="9" hidden="1"/>
    <cellStyle name="Hiperlink Visitado" xfId="7846" builtinId="9" hidden="1"/>
    <cellStyle name="Hiperlink Visitado" xfId="7848" builtinId="9" hidden="1"/>
    <cellStyle name="Hiperlink Visitado" xfId="7850" builtinId="9" hidden="1"/>
    <cellStyle name="Hiperlink Visitado" xfId="7852" builtinId="9" hidden="1"/>
    <cellStyle name="Hiperlink Visitado" xfId="7854" builtinId="9" hidden="1"/>
    <cellStyle name="Hiperlink Visitado" xfId="7856" builtinId="9" hidden="1"/>
    <cellStyle name="Hiperlink Visitado" xfId="7858" builtinId="9" hidden="1"/>
    <cellStyle name="Hiperlink Visitado" xfId="7860" builtinId="9" hidden="1"/>
    <cellStyle name="Hiperlink Visitado" xfId="7862" builtinId="9" hidden="1"/>
    <cellStyle name="Hiperlink Visitado" xfId="7864" builtinId="9" hidden="1"/>
    <cellStyle name="Hiperlink Visitado" xfId="7179" builtinId="9" hidden="1"/>
    <cellStyle name="Hiperlink Visitado" xfId="7867" builtinId="9" hidden="1"/>
    <cellStyle name="Hiperlink Visitado" xfId="7869" builtinId="9" hidden="1"/>
    <cellStyle name="Hiperlink Visitado" xfId="7871" builtinId="9" hidden="1"/>
    <cellStyle name="Hiperlink Visitado" xfId="7873" builtinId="9" hidden="1"/>
    <cellStyle name="Hiperlink Visitado" xfId="7875" builtinId="9" hidden="1"/>
    <cellStyle name="Hiperlink Visitado" xfId="7877" builtinId="9" hidden="1"/>
    <cellStyle name="Hiperlink Visitado" xfId="7879" builtinId="9" hidden="1"/>
    <cellStyle name="Hiperlink Visitado" xfId="7881" builtinId="9" hidden="1"/>
    <cellStyle name="Hiperlink Visitado" xfId="7883" builtinId="9" hidden="1"/>
    <cellStyle name="Hiperlink Visitado" xfId="7885" builtinId="9" hidden="1"/>
    <cellStyle name="Hiperlink Visitado" xfId="7887" builtinId="9" hidden="1"/>
    <cellStyle name="Hiperlink Visitado" xfId="7889" builtinId="9" hidden="1"/>
    <cellStyle name="Hiperlink Visitado" xfId="7891" builtinId="9" hidden="1"/>
    <cellStyle name="Hiperlink Visitado" xfId="7893" builtinId="9" hidden="1"/>
    <cellStyle name="Hiperlink Visitado" xfId="7895" builtinId="9" hidden="1"/>
    <cellStyle name="Hiperlink Visitado" xfId="7897" builtinId="9" hidden="1"/>
    <cellStyle name="Hiperlink Visitado" xfId="7899" builtinId="9" hidden="1"/>
    <cellStyle name="Hiperlink Visitado" xfId="7901" builtinId="9" hidden="1"/>
    <cellStyle name="Hiperlink Visitado" xfId="7903" builtinId="9" hidden="1"/>
    <cellStyle name="Hiperlink Visitado" xfId="7905" builtinId="9" hidden="1"/>
    <cellStyle name="Hiperlink Visitado" xfId="7907" builtinId="9" hidden="1"/>
    <cellStyle name="Hiperlink Visitado" xfId="7909" builtinId="9" hidden="1"/>
    <cellStyle name="Hiperlink Visitado" xfId="7911" builtinId="9" hidden="1"/>
    <cellStyle name="Hiperlink Visitado" xfId="7913" builtinId="9" hidden="1"/>
    <cellStyle name="Hiperlink Visitado" xfId="7915" builtinId="9" hidden="1"/>
    <cellStyle name="Hiperlink Visitado" xfId="7917" builtinId="9" hidden="1"/>
    <cellStyle name="Hiperlink Visitado" xfId="7919" builtinId="9" hidden="1"/>
    <cellStyle name="Hiperlink Visitado" xfId="7921" builtinId="9" hidden="1"/>
    <cellStyle name="Hiperlink Visitado" xfId="7923" builtinId="9" hidden="1"/>
    <cellStyle name="Hiperlink Visitado" xfId="7925" builtinId="9" hidden="1"/>
    <cellStyle name="Hiperlink Visitado" xfId="7927" builtinId="9" hidden="1"/>
    <cellStyle name="Hiperlink Visitado" xfId="7929" builtinId="9" hidden="1"/>
    <cellStyle name="Hiperlink Visitado" xfId="7931" builtinId="9" hidden="1"/>
    <cellStyle name="Hiperlink Visitado" xfId="7933" builtinId="9" hidden="1"/>
    <cellStyle name="Hiperlink Visitado" xfId="7935" builtinId="9" hidden="1"/>
    <cellStyle name="Hiperlink Visitado" xfId="7937" builtinId="9" hidden="1"/>
    <cellStyle name="Hiperlink Visitado" xfId="7939" builtinId="9" hidden="1"/>
    <cellStyle name="Hiperlink Visitado" xfId="7941" builtinId="9" hidden="1"/>
    <cellStyle name="Hiperlink Visitado" xfId="7943" builtinId="9" hidden="1"/>
    <cellStyle name="Hiperlink Visitado" xfId="7945" builtinId="9" hidden="1"/>
    <cellStyle name="Hiperlink Visitado" xfId="7947" builtinId="9" hidden="1"/>
    <cellStyle name="Hiperlink Visitado" xfId="7949" builtinId="9" hidden="1"/>
    <cellStyle name="Hiperlink Visitado" xfId="7951" builtinId="9" hidden="1"/>
    <cellStyle name="Hiperlink Visitado" xfId="7953" builtinId="9" hidden="1"/>
    <cellStyle name="Hiperlink Visitado" xfId="7955" builtinId="9" hidden="1"/>
    <cellStyle name="Hiperlink Visitado" xfId="7957" builtinId="9" hidden="1"/>
    <cellStyle name="Hiperlink Visitado" xfId="7959" builtinId="9" hidden="1"/>
    <cellStyle name="Hiperlink Visitado" xfId="7961" builtinId="9" hidden="1"/>
    <cellStyle name="Hiperlink Visitado" xfId="7277" builtinId="9" hidden="1"/>
    <cellStyle name="Hiperlink Visitado" xfId="7965" builtinId="9" hidden="1"/>
    <cellStyle name="Hiperlink Visitado" xfId="7967" builtinId="9" hidden="1"/>
    <cellStyle name="Hiperlink Visitado" xfId="7969" builtinId="9" hidden="1"/>
    <cellStyle name="Hiperlink Visitado" xfId="7971" builtinId="9" hidden="1"/>
    <cellStyle name="Hiperlink Visitado" xfId="7973" builtinId="9" hidden="1"/>
    <cellStyle name="Hiperlink Visitado" xfId="7975" builtinId="9" hidden="1"/>
    <cellStyle name="Hiperlink Visitado" xfId="7977" builtinId="9" hidden="1"/>
    <cellStyle name="Hiperlink Visitado" xfId="7979" builtinId="9" hidden="1"/>
    <cellStyle name="Hiperlink Visitado" xfId="7981" builtinId="9" hidden="1"/>
    <cellStyle name="Hiperlink Visitado" xfId="7983" builtinId="9" hidden="1"/>
    <cellStyle name="Hiperlink Visitado" xfId="7985" builtinId="9" hidden="1"/>
    <cellStyle name="Hiperlink Visitado" xfId="7987" builtinId="9" hidden="1"/>
    <cellStyle name="Hiperlink Visitado" xfId="7989" builtinId="9" hidden="1"/>
    <cellStyle name="Hiperlink Visitado" xfId="7991" builtinId="9" hidden="1"/>
    <cellStyle name="Hiperlink Visitado" xfId="7993" builtinId="9" hidden="1"/>
    <cellStyle name="Hiperlink Visitado" xfId="7995" builtinId="9" hidden="1"/>
    <cellStyle name="Hiperlink Visitado" xfId="7997" builtinId="9" hidden="1"/>
    <cellStyle name="Hiperlink Visitado" xfId="7999" builtinId="9" hidden="1"/>
    <cellStyle name="Hiperlink Visitado" xfId="8001" builtinId="9" hidden="1"/>
    <cellStyle name="Hiperlink Visitado" xfId="8003" builtinId="9" hidden="1"/>
    <cellStyle name="Hiperlink Visitado" xfId="8005" builtinId="9" hidden="1"/>
    <cellStyle name="Hiperlink Visitado" xfId="8007" builtinId="9" hidden="1"/>
    <cellStyle name="Hiperlink Visitado" xfId="8009" builtinId="9" hidden="1"/>
    <cellStyle name="Hiperlink Visitado" xfId="8011" builtinId="9" hidden="1"/>
    <cellStyle name="Hiperlink Visitado" xfId="8013" builtinId="9" hidden="1"/>
    <cellStyle name="Hiperlink Visitado" xfId="8015" builtinId="9" hidden="1"/>
    <cellStyle name="Hiperlink Visitado" xfId="8017" builtinId="9" hidden="1"/>
    <cellStyle name="Hiperlink Visitado" xfId="8019" builtinId="9" hidden="1"/>
    <cellStyle name="Hiperlink Visitado" xfId="8021" builtinId="9" hidden="1"/>
    <cellStyle name="Hiperlink Visitado" xfId="8023" builtinId="9" hidden="1"/>
    <cellStyle name="Hiperlink Visitado" xfId="8025" builtinId="9" hidden="1"/>
    <cellStyle name="Hiperlink Visitado" xfId="8027" builtinId="9" hidden="1"/>
    <cellStyle name="Hiperlink Visitado" xfId="8029" builtinId="9" hidden="1"/>
    <cellStyle name="Hiperlink Visitado" xfId="8031" builtinId="9" hidden="1"/>
    <cellStyle name="Hiperlink Visitado" xfId="8033" builtinId="9" hidden="1"/>
    <cellStyle name="Hiperlink Visitado" xfId="8035" builtinId="9" hidden="1"/>
    <cellStyle name="Hiperlink Visitado" xfId="8037" builtinId="9" hidden="1"/>
    <cellStyle name="Hiperlink Visitado" xfId="8039" builtinId="9" hidden="1"/>
    <cellStyle name="Hiperlink Visitado" xfId="8041" builtinId="9" hidden="1"/>
    <cellStyle name="Hiperlink Visitado" xfId="8043" builtinId="9" hidden="1"/>
    <cellStyle name="Hiperlink Visitado" xfId="8045" builtinId="9" hidden="1"/>
    <cellStyle name="Hiperlink Visitado" xfId="8047" builtinId="9" hidden="1"/>
    <cellStyle name="Hiperlink Visitado" xfId="8049" builtinId="9" hidden="1"/>
    <cellStyle name="Hiperlink Visitado" xfId="8051" builtinId="9" hidden="1"/>
    <cellStyle name="Hiperlink Visitado" xfId="8053" builtinId="9" hidden="1"/>
    <cellStyle name="Hiperlink Visitado" xfId="8055" builtinId="9" hidden="1"/>
    <cellStyle name="Hiperlink Visitado" xfId="8057" builtinId="9" hidden="1"/>
    <cellStyle name="Hiperlink Visitado" xfId="8059" builtinId="9" hidden="1"/>
    <cellStyle name="Hiperlink Visitado" xfId="7375" builtinId="9" hidden="1"/>
    <cellStyle name="Hiperlink Visitado" xfId="8063" builtinId="9" hidden="1"/>
    <cellStyle name="Hiperlink Visitado" xfId="8065" builtinId="9" hidden="1"/>
    <cellStyle name="Hiperlink Visitado" xfId="8067" builtinId="9" hidden="1"/>
    <cellStyle name="Hiperlink Visitado" xfId="8069" builtinId="9" hidden="1"/>
    <cellStyle name="Hiperlink Visitado" xfId="8071" builtinId="9" hidden="1"/>
    <cellStyle name="Hiperlink Visitado" xfId="8073" builtinId="9" hidden="1"/>
    <cellStyle name="Hiperlink Visitado" xfId="8075" builtinId="9" hidden="1"/>
    <cellStyle name="Hiperlink Visitado" xfId="8077" builtinId="9" hidden="1"/>
    <cellStyle name="Hiperlink Visitado" xfId="8079" builtinId="9" hidden="1"/>
    <cellStyle name="Hiperlink Visitado" xfId="8081" builtinId="9" hidden="1"/>
    <cellStyle name="Hiperlink Visitado" xfId="8083" builtinId="9" hidden="1"/>
    <cellStyle name="Hiperlink Visitado" xfId="8085" builtinId="9" hidden="1"/>
    <cellStyle name="Hiperlink Visitado" xfId="8087" builtinId="9" hidden="1"/>
    <cellStyle name="Hiperlink Visitado" xfId="8089" builtinId="9" hidden="1"/>
    <cellStyle name="Hiperlink Visitado" xfId="8091" builtinId="9" hidden="1"/>
    <cellStyle name="Hiperlink Visitado" xfId="8093" builtinId="9" hidden="1"/>
    <cellStyle name="Hiperlink Visitado" xfId="8095" builtinId="9" hidden="1"/>
    <cellStyle name="Hiperlink Visitado" xfId="8097" builtinId="9" hidden="1"/>
    <cellStyle name="Hiperlink Visitado" xfId="8099" builtinId="9" hidden="1"/>
    <cellStyle name="Hiperlink Visitado" xfId="8101" builtinId="9" hidden="1"/>
    <cellStyle name="Hiperlink Visitado" xfId="8103" builtinId="9" hidden="1"/>
    <cellStyle name="Hiperlink Visitado" xfId="8105" builtinId="9" hidden="1"/>
    <cellStyle name="Hiperlink Visitado" xfId="8107" builtinId="9" hidden="1"/>
    <cellStyle name="Hiperlink Visitado" xfId="8109" builtinId="9" hidden="1"/>
    <cellStyle name="Hiperlink Visitado" xfId="8111" builtinId="9" hidden="1"/>
    <cellStyle name="Hiperlink Visitado" xfId="8113" builtinId="9" hidden="1"/>
    <cellStyle name="Hiperlink Visitado" xfId="8115" builtinId="9" hidden="1"/>
    <cellStyle name="Hiperlink Visitado" xfId="8117" builtinId="9" hidden="1"/>
    <cellStyle name="Hiperlink Visitado" xfId="8119" builtinId="9" hidden="1"/>
    <cellStyle name="Hiperlink Visitado" xfId="8121" builtinId="9" hidden="1"/>
    <cellStyle name="Hiperlink Visitado" xfId="8123" builtinId="9" hidden="1"/>
    <cellStyle name="Hiperlink Visitado" xfId="8125" builtinId="9" hidden="1"/>
    <cellStyle name="Hiperlink Visitado" xfId="8127" builtinId="9" hidden="1"/>
    <cellStyle name="Hiperlink Visitado" xfId="8129" builtinId="9" hidden="1"/>
    <cellStyle name="Hiperlink Visitado" xfId="8131" builtinId="9" hidden="1"/>
    <cellStyle name="Hiperlink Visitado" xfId="8133" builtinId="9" hidden="1"/>
    <cellStyle name="Hiperlink Visitado" xfId="8135" builtinId="9" hidden="1"/>
    <cellStyle name="Hiperlink Visitado" xfId="8137" builtinId="9" hidden="1"/>
    <cellStyle name="Hiperlink Visitado" xfId="8139" builtinId="9" hidden="1"/>
    <cellStyle name="Hiperlink Visitado" xfId="8141" builtinId="9" hidden="1"/>
    <cellStyle name="Hiperlink Visitado" xfId="8143" builtinId="9" hidden="1"/>
    <cellStyle name="Hiperlink Visitado" xfId="8145" builtinId="9" hidden="1"/>
    <cellStyle name="Hiperlink Visitado" xfId="8147" builtinId="9" hidden="1"/>
    <cellStyle name="Hiperlink Visitado" xfId="8149" builtinId="9" hidden="1"/>
    <cellStyle name="Hiperlink Visitado" xfId="8151" builtinId="9" hidden="1"/>
    <cellStyle name="Hiperlink Visitado" xfId="8153" builtinId="9" hidden="1"/>
    <cellStyle name="Hiperlink Visitado" xfId="8155" builtinId="9" hidden="1"/>
    <cellStyle name="Hiperlink Visitado" xfId="8157" builtinId="9" hidden="1"/>
    <cellStyle name="Hiperlink Visitado" xfId="7473" builtinId="9" hidden="1"/>
    <cellStyle name="Hiperlink Visitado" xfId="8161" builtinId="9" hidden="1"/>
    <cellStyle name="Hiperlink Visitado" xfId="8163" builtinId="9" hidden="1"/>
    <cellStyle name="Hiperlink Visitado" xfId="8165" builtinId="9" hidden="1"/>
    <cellStyle name="Hiperlink Visitado" xfId="8167" builtinId="9" hidden="1"/>
    <cellStyle name="Hiperlink Visitado" xfId="8169" builtinId="9" hidden="1"/>
    <cellStyle name="Hiperlink Visitado" xfId="8171" builtinId="9" hidden="1"/>
    <cellStyle name="Hiperlink Visitado" xfId="8173" builtinId="9" hidden="1"/>
    <cellStyle name="Hiperlink Visitado" xfId="8175" builtinId="9" hidden="1"/>
    <cellStyle name="Hiperlink Visitado" xfId="8177" builtinId="9" hidden="1"/>
    <cellStyle name="Hiperlink Visitado" xfId="8179" builtinId="9" hidden="1"/>
    <cellStyle name="Hiperlink Visitado" xfId="8181" builtinId="9" hidden="1"/>
    <cellStyle name="Hiperlink Visitado" xfId="8183" builtinId="9" hidden="1"/>
    <cellStyle name="Hiperlink Visitado" xfId="8185" builtinId="9" hidden="1"/>
    <cellStyle name="Hiperlink Visitado" xfId="8187" builtinId="9" hidden="1"/>
    <cellStyle name="Hiperlink Visitado" xfId="8189" builtinId="9" hidden="1"/>
    <cellStyle name="Hiperlink Visitado" xfId="8191" builtinId="9" hidden="1"/>
    <cellStyle name="Hiperlink Visitado" xfId="8193" builtinId="9" hidden="1"/>
    <cellStyle name="Hiperlink Visitado" xfId="8195" builtinId="9" hidden="1"/>
    <cellStyle name="Hiperlink Visitado" xfId="8197" builtinId="9" hidden="1"/>
    <cellStyle name="Hiperlink Visitado" xfId="8199" builtinId="9" hidden="1"/>
    <cellStyle name="Hiperlink Visitado" xfId="8201" builtinId="9" hidden="1"/>
    <cellStyle name="Hiperlink Visitado" xfId="8203" builtinId="9" hidden="1"/>
    <cellStyle name="Hiperlink Visitado" xfId="8205" builtinId="9" hidden="1"/>
    <cellStyle name="Hiperlink Visitado" xfId="8207" builtinId="9" hidden="1"/>
    <cellStyle name="Hiperlink Visitado" xfId="8209" builtinId="9" hidden="1"/>
    <cellStyle name="Hiperlink Visitado" xfId="8211" builtinId="9" hidden="1"/>
    <cellStyle name="Hiperlink Visitado" xfId="8213" builtinId="9" hidden="1"/>
    <cellStyle name="Hiperlink Visitado" xfId="8215" builtinId="9" hidden="1"/>
    <cellStyle name="Hiperlink Visitado" xfId="8217" builtinId="9" hidden="1"/>
    <cellStyle name="Hiperlink Visitado" xfId="8219" builtinId="9" hidden="1"/>
    <cellStyle name="Hiperlink Visitado" xfId="8221" builtinId="9" hidden="1"/>
    <cellStyle name="Hiperlink Visitado" xfId="8223" builtinId="9" hidden="1"/>
    <cellStyle name="Hiperlink Visitado" xfId="8225" builtinId="9" hidden="1"/>
    <cellStyle name="Hiperlink Visitado" xfId="8227" builtinId="9" hidden="1"/>
    <cellStyle name="Hiperlink Visitado" xfId="8229" builtinId="9" hidden="1"/>
    <cellStyle name="Hiperlink Visitado" xfId="8231" builtinId="9" hidden="1"/>
    <cellStyle name="Hiperlink Visitado" xfId="8233" builtinId="9" hidden="1"/>
    <cellStyle name="Hiperlink Visitado" xfId="8235" builtinId="9" hidden="1"/>
    <cellStyle name="Hiperlink Visitado" xfId="8237" builtinId="9" hidden="1"/>
    <cellStyle name="Hiperlink Visitado" xfId="8239" builtinId="9" hidden="1"/>
    <cellStyle name="Hiperlink Visitado" xfId="8241" builtinId="9" hidden="1"/>
    <cellStyle name="Hiperlink Visitado" xfId="8243" builtinId="9" hidden="1"/>
    <cellStyle name="Hiperlink Visitado" xfId="8245" builtinId="9" hidden="1"/>
    <cellStyle name="Hiperlink Visitado" xfId="8247" builtinId="9" hidden="1"/>
    <cellStyle name="Hiperlink Visitado" xfId="8249" builtinId="9" hidden="1"/>
    <cellStyle name="Hiperlink Visitado" xfId="8251" builtinId="9" hidden="1"/>
    <cellStyle name="Hiperlink Visitado" xfId="8253" builtinId="9" hidden="1"/>
    <cellStyle name="Hiperlink Visitado" xfId="8255" builtinId="9" hidden="1"/>
    <cellStyle name="Hiperlink Visitado" xfId="7571" builtinId="9" hidden="1"/>
    <cellStyle name="Hiperlink Visitado" xfId="8258" builtinId="9" hidden="1"/>
    <cellStyle name="Hiperlink Visitado" xfId="8260" builtinId="9" hidden="1"/>
    <cellStyle name="Hiperlink Visitado" xfId="8262" builtinId="9" hidden="1"/>
    <cellStyle name="Hiperlink Visitado" xfId="8264" builtinId="9" hidden="1"/>
    <cellStyle name="Hiperlink Visitado" xfId="8266" builtinId="9" hidden="1"/>
    <cellStyle name="Hiperlink Visitado" xfId="8268" builtinId="9" hidden="1"/>
    <cellStyle name="Hiperlink Visitado" xfId="8270" builtinId="9" hidden="1"/>
    <cellStyle name="Hiperlink Visitado" xfId="8272" builtinId="9" hidden="1"/>
    <cellStyle name="Hiperlink Visitado" xfId="8274" builtinId="9" hidden="1"/>
    <cellStyle name="Hiperlink Visitado" xfId="8276" builtinId="9" hidden="1"/>
    <cellStyle name="Hiperlink Visitado" xfId="8278" builtinId="9" hidden="1"/>
    <cellStyle name="Hiperlink Visitado" xfId="8280" builtinId="9" hidden="1"/>
    <cellStyle name="Hiperlink Visitado" xfId="8282" builtinId="9" hidden="1"/>
    <cellStyle name="Hiperlink Visitado" xfId="8284" builtinId="9" hidden="1"/>
    <cellStyle name="Hiperlink Visitado" xfId="8286" builtinId="9" hidden="1"/>
    <cellStyle name="Hiperlink Visitado" xfId="8288" builtinId="9" hidden="1"/>
    <cellStyle name="Hiperlink Visitado" xfId="8290" builtinId="9" hidden="1"/>
    <cellStyle name="Hiperlink Visitado" xfId="8292" builtinId="9" hidden="1"/>
    <cellStyle name="Hiperlink Visitado" xfId="8294" builtinId="9" hidden="1"/>
    <cellStyle name="Hiperlink Visitado" xfId="8296" builtinId="9" hidden="1"/>
    <cellStyle name="Hiperlink Visitado" xfId="8298" builtinId="9" hidden="1"/>
    <cellStyle name="Hiperlink Visitado" xfId="8300" builtinId="9" hidden="1"/>
    <cellStyle name="Hiperlink Visitado" xfId="8302" builtinId="9" hidden="1"/>
    <cellStyle name="Hiperlink Visitado" xfId="8304" builtinId="9" hidden="1"/>
    <cellStyle name="Hiperlink Visitado" xfId="8306" builtinId="9" hidden="1"/>
    <cellStyle name="Hiperlink Visitado" xfId="8308" builtinId="9" hidden="1"/>
    <cellStyle name="Hiperlink Visitado" xfId="8310" builtinId="9" hidden="1"/>
    <cellStyle name="Hiperlink Visitado" xfId="8312" builtinId="9" hidden="1"/>
    <cellStyle name="Hiperlink Visitado" xfId="8314" builtinId="9" hidden="1"/>
    <cellStyle name="Hiperlink Visitado" xfId="8316" builtinId="9" hidden="1"/>
    <cellStyle name="Hiperlink Visitado" xfId="8318" builtinId="9" hidden="1"/>
    <cellStyle name="Hiperlink Visitado" xfId="8320" builtinId="9" hidden="1"/>
    <cellStyle name="Hiperlink Visitado" xfId="8322" builtinId="9" hidden="1"/>
    <cellStyle name="Hiperlink Visitado" xfId="8324" builtinId="9" hidden="1"/>
    <cellStyle name="Hiperlink Visitado" xfId="8326" builtinId="9" hidden="1"/>
    <cellStyle name="Hiperlink Visitado" xfId="8328" builtinId="9" hidden="1"/>
    <cellStyle name="Hiperlink Visitado" xfId="8330" builtinId="9" hidden="1"/>
    <cellStyle name="Hiperlink Visitado" xfId="8332" builtinId="9" hidden="1"/>
    <cellStyle name="Hiperlink Visitado" xfId="8334" builtinId="9" hidden="1"/>
    <cellStyle name="Hiperlink Visitado" xfId="8336" builtinId="9" hidden="1"/>
    <cellStyle name="Hiperlink Visitado" xfId="8338" builtinId="9" hidden="1"/>
    <cellStyle name="Hiperlink Visitado" xfId="8340" builtinId="9" hidden="1"/>
    <cellStyle name="Hiperlink Visitado" xfId="8342" builtinId="9" hidden="1"/>
    <cellStyle name="Hiperlink Visitado" xfId="8344" builtinId="9" hidden="1"/>
    <cellStyle name="Hiperlink Visitado" xfId="8346" builtinId="9" hidden="1"/>
    <cellStyle name="Hiperlink Visitado" xfId="8348" builtinId="9" hidden="1"/>
    <cellStyle name="Hiperlink Visitado" xfId="8350" builtinId="9" hidden="1"/>
    <cellStyle name="Hiperlink Visitado" xfId="8352" builtinId="9" hidden="1"/>
    <cellStyle name="Hiperlink Visitado" xfId="7669" builtinId="9" hidden="1"/>
    <cellStyle name="Hiperlink Visitado" xfId="8356" builtinId="9" hidden="1"/>
    <cellStyle name="Hiperlink Visitado" xfId="8358" builtinId="9" hidden="1"/>
    <cellStyle name="Hiperlink Visitado" xfId="8360" builtinId="9" hidden="1"/>
    <cellStyle name="Hiperlink Visitado" xfId="8362" builtinId="9" hidden="1"/>
    <cellStyle name="Hiperlink Visitado" xfId="8364" builtinId="9" hidden="1"/>
    <cellStyle name="Hiperlink Visitado" xfId="8366" builtinId="9" hidden="1"/>
    <cellStyle name="Hiperlink Visitado" xfId="8368" builtinId="9" hidden="1"/>
    <cellStyle name="Hiperlink Visitado" xfId="8370" builtinId="9" hidden="1"/>
    <cellStyle name="Hiperlink Visitado" xfId="8372" builtinId="9" hidden="1"/>
    <cellStyle name="Hiperlink Visitado" xfId="8374" builtinId="9" hidden="1"/>
    <cellStyle name="Hiperlink Visitado" xfId="8376" builtinId="9" hidden="1"/>
    <cellStyle name="Hiperlink Visitado" xfId="8378" builtinId="9" hidden="1"/>
    <cellStyle name="Hiperlink Visitado" xfId="8380" builtinId="9" hidden="1"/>
    <cellStyle name="Hiperlink Visitado" xfId="8382" builtinId="9" hidden="1"/>
    <cellStyle name="Hiperlink Visitado" xfId="8384" builtinId="9" hidden="1"/>
    <cellStyle name="Hiperlink Visitado" xfId="8386" builtinId="9" hidden="1"/>
    <cellStyle name="Hiperlink Visitado" xfId="8388" builtinId="9" hidden="1"/>
    <cellStyle name="Hiperlink Visitado" xfId="8390" builtinId="9" hidden="1"/>
    <cellStyle name="Hiperlink Visitado" xfId="8392" builtinId="9" hidden="1"/>
    <cellStyle name="Hiperlink Visitado" xfId="8394" builtinId="9" hidden="1"/>
    <cellStyle name="Hiperlink Visitado" xfId="8396" builtinId="9" hidden="1"/>
    <cellStyle name="Hiperlink Visitado" xfId="8398" builtinId="9" hidden="1"/>
    <cellStyle name="Hiperlink Visitado" xfId="8400" builtinId="9" hidden="1"/>
    <cellStyle name="Hiperlink Visitado" xfId="8402" builtinId="9" hidden="1"/>
    <cellStyle name="Hiperlink Visitado" xfId="8404" builtinId="9" hidden="1"/>
    <cellStyle name="Hiperlink Visitado" xfId="8406" builtinId="9" hidden="1"/>
    <cellStyle name="Hiperlink Visitado" xfId="8408" builtinId="9" hidden="1"/>
    <cellStyle name="Hiperlink Visitado" xfId="8410" builtinId="9" hidden="1"/>
    <cellStyle name="Hiperlink Visitado" xfId="8412" builtinId="9" hidden="1"/>
    <cellStyle name="Hiperlink Visitado" xfId="8414" builtinId="9" hidden="1"/>
    <cellStyle name="Hiperlink Visitado" xfId="8416" builtinId="9" hidden="1"/>
    <cellStyle name="Hiperlink Visitado" xfId="8418" builtinId="9" hidden="1"/>
    <cellStyle name="Hiperlink Visitado" xfId="8420" builtinId="9" hidden="1"/>
    <cellStyle name="Hiperlink Visitado" xfId="8422" builtinId="9" hidden="1"/>
    <cellStyle name="Hiperlink Visitado" xfId="8424" builtinId="9" hidden="1"/>
    <cellStyle name="Hiperlink Visitado" xfId="8426" builtinId="9" hidden="1"/>
    <cellStyle name="Hiperlink Visitado" xfId="8428" builtinId="9" hidden="1"/>
    <cellStyle name="Hiperlink Visitado" xfId="8430" builtinId="9" hidden="1"/>
    <cellStyle name="Hiperlink Visitado" xfId="8432" builtinId="9" hidden="1"/>
    <cellStyle name="Hiperlink Visitado" xfId="8434" builtinId="9" hidden="1"/>
    <cellStyle name="Hiperlink Visitado" xfId="8436" builtinId="9" hidden="1"/>
    <cellStyle name="Hiperlink Visitado" xfId="8438" builtinId="9" hidden="1"/>
    <cellStyle name="Hiperlink Visitado" xfId="8440" builtinId="9" hidden="1"/>
    <cellStyle name="Hiperlink Visitado" xfId="8442" builtinId="9" hidden="1"/>
    <cellStyle name="Hiperlink Visitado" xfId="8444" builtinId="9" hidden="1"/>
    <cellStyle name="Hiperlink Visitado" xfId="8446" builtinId="9" hidden="1"/>
    <cellStyle name="Hiperlink Visitado" xfId="8448" builtinId="9" hidden="1"/>
    <cellStyle name="Hiperlink Visitado" xfId="8450" builtinId="9" hidden="1"/>
    <cellStyle name="Hiperlink Visitado" xfId="8453" builtinId="9" hidden="1"/>
    <cellStyle name="Hiperlink Visitado" xfId="8455" builtinId="9" hidden="1"/>
    <cellStyle name="Hiperlink Visitado" xfId="8457" builtinId="9" hidden="1"/>
    <cellStyle name="Hiperlink Visitado" xfId="8459" builtinId="9" hidden="1"/>
    <cellStyle name="Hiperlink Visitado" xfId="8461" builtinId="9" hidden="1"/>
    <cellStyle name="Hiperlink Visitado" xfId="8463" builtinId="9" hidden="1"/>
    <cellStyle name="Hiperlink Visitado" xfId="8465" builtinId="9" hidden="1"/>
    <cellStyle name="Hiperlink Visitado" xfId="8467" builtinId="9" hidden="1"/>
    <cellStyle name="Hiperlink Visitado" xfId="8469" builtinId="9" hidden="1"/>
    <cellStyle name="Hiperlink Visitado" xfId="8471" builtinId="9" hidden="1"/>
    <cellStyle name="Hiperlink Visitado" xfId="8473" builtinId="9" hidden="1"/>
    <cellStyle name="Hiperlink Visitado" xfId="8475" builtinId="9" hidden="1"/>
    <cellStyle name="Hiperlink Visitado" xfId="8477" builtinId="9" hidden="1"/>
    <cellStyle name="Hiperlink Visitado" xfId="8479" builtinId="9" hidden="1"/>
    <cellStyle name="Hiperlink Visitado" xfId="8481" builtinId="9" hidden="1"/>
    <cellStyle name="Hiperlink Visitado" xfId="8483" builtinId="9" hidden="1"/>
    <cellStyle name="Hiperlink Visitado" xfId="8485" builtinId="9" hidden="1"/>
    <cellStyle name="Hiperlink Visitado" xfId="8487" builtinId="9" hidden="1"/>
    <cellStyle name="Hiperlink Visitado" xfId="8489" builtinId="9" hidden="1"/>
    <cellStyle name="Hiperlink Visitado" xfId="8491" builtinId="9" hidden="1"/>
    <cellStyle name="Hiperlink Visitado" xfId="8493" builtinId="9" hidden="1"/>
    <cellStyle name="Hiperlink Visitado" xfId="8495" builtinId="9" hidden="1"/>
    <cellStyle name="Hiperlink Visitado" xfId="8497" builtinId="9" hidden="1"/>
    <cellStyle name="Hiperlink Visitado" xfId="8499" builtinId="9" hidden="1"/>
    <cellStyle name="Hiperlink Visitado" xfId="8501" builtinId="9" hidden="1"/>
    <cellStyle name="Hiperlink Visitado" xfId="8503" builtinId="9" hidden="1"/>
    <cellStyle name="Hiperlink Visitado" xfId="8505" builtinId="9" hidden="1"/>
    <cellStyle name="Hiperlink Visitado" xfId="8507" builtinId="9" hidden="1"/>
    <cellStyle name="Hiperlink Visitado" xfId="8509" builtinId="9" hidden="1"/>
    <cellStyle name="Hiperlink Visitado" xfId="8511" builtinId="9" hidden="1"/>
    <cellStyle name="Hiperlink Visitado" xfId="8513" builtinId="9" hidden="1"/>
    <cellStyle name="Hiperlink Visitado" xfId="8515" builtinId="9" hidden="1"/>
    <cellStyle name="Hiperlink Visitado" xfId="8517" builtinId="9" hidden="1"/>
    <cellStyle name="Hiperlink Visitado" xfId="8519" builtinId="9" hidden="1"/>
    <cellStyle name="Hiperlink Visitado" xfId="8521" builtinId="9" hidden="1"/>
    <cellStyle name="Hiperlink Visitado" xfId="8523" builtinId="9" hidden="1"/>
    <cellStyle name="Hiperlink Visitado" xfId="8525" builtinId="9" hidden="1"/>
    <cellStyle name="Hiperlink Visitado" xfId="8527" builtinId="9" hidden="1"/>
    <cellStyle name="Hiperlink Visitado" xfId="8529" builtinId="9" hidden="1"/>
    <cellStyle name="Hiperlink Visitado" xfId="8531" builtinId="9" hidden="1"/>
    <cellStyle name="Hiperlink Visitado" xfId="8533" builtinId="9" hidden="1"/>
    <cellStyle name="Hiperlink Visitado" xfId="8535" builtinId="9" hidden="1"/>
    <cellStyle name="Hiperlink Visitado" xfId="8537" builtinId="9" hidden="1"/>
    <cellStyle name="Hiperlink Visitado" xfId="8539" builtinId="9" hidden="1"/>
    <cellStyle name="Hiperlink Visitado" xfId="8541" builtinId="9" hidden="1"/>
    <cellStyle name="Hiperlink Visitado" xfId="8543" builtinId="9" hidden="1"/>
    <cellStyle name="Hiperlink Visitado" xfId="8545" builtinId="9" hidden="1"/>
    <cellStyle name="Hiperlink Visitado" xfId="8547" builtinId="9" hidden="1"/>
    <cellStyle name="Hiperlink Visitado" xfId="8549" builtinId="9" hidden="1"/>
    <cellStyle name="Hiperlink Visitado" xfId="8552" builtinId="9" hidden="1"/>
    <cellStyle name="Hiperlink Visitado" xfId="8554" builtinId="9" hidden="1"/>
    <cellStyle name="Hiperlink Visitado" xfId="8556" builtinId="9" hidden="1"/>
    <cellStyle name="Hiperlink Visitado" xfId="8558" builtinId="9" hidden="1"/>
    <cellStyle name="Hiperlink Visitado" xfId="8560" builtinId="9" hidden="1"/>
    <cellStyle name="Hiperlink Visitado" xfId="8562" builtinId="9" hidden="1"/>
    <cellStyle name="Hiperlink Visitado" xfId="8564" builtinId="9" hidden="1"/>
    <cellStyle name="Hiperlink Visitado" xfId="8566" builtinId="9" hidden="1"/>
    <cellStyle name="Hiperlink Visitado" xfId="8568" builtinId="9" hidden="1"/>
    <cellStyle name="Hiperlink Visitado" xfId="8570" builtinId="9" hidden="1"/>
    <cellStyle name="Hiperlink Visitado" xfId="8572" builtinId="9" hidden="1"/>
    <cellStyle name="Hiperlink Visitado" xfId="8574" builtinId="9" hidden="1"/>
    <cellStyle name="Hiperlink Visitado" xfId="8576" builtinId="9" hidden="1"/>
    <cellStyle name="Hiperlink Visitado" xfId="8578" builtinId="9" hidden="1"/>
    <cellStyle name="Hiperlink Visitado" xfId="8580" builtinId="9" hidden="1"/>
    <cellStyle name="Hiperlink Visitado" xfId="8582" builtinId="9" hidden="1"/>
    <cellStyle name="Hiperlink Visitado" xfId="8584" builtinId="9" hidden="1"/>
    <cellStyle name="Hiperlink Visitado" xfId="8586" builtinId="9" hidden="1"/>
    <cellStyle name="Hiperlink Visitado" xfId="8588" builtinId="9" hidden="1"/>
    <cellStyle name="Hiperlink Visitado" xfId="8590" builtinId="9" hidden="1"/>
    <cellStyle name="Hiperlink Visitado" xfId="8592" builtinId="9" hidden="1"/>
    <cellStyle name="Hiperlink Visitado" xfId="8594" builtinId="9" hidden="1"/>
    <cellStyle name="Hiperlink Visitado" xfId="8596" builtinId="9" hidden="1"/>
    <cellStyle name="Hiperlink Visitado" xfId="8598" builtinId="9" hidden="1"/>
    <cellStyle name="Hiperlink Visitado" xfId="8600" builtinId="9" hidden="1"/>
    <cellStyle name="Hiperlink Visitado" xfId="8602" builtinId="9" hidden="1"/>
    <cellStyle name="Hiperlink Visitado" xfId="8604" builtinId="9" hidden="1"/>
    <cellStyle name="Hiperlink Visitado" xfId="8606" builtinId="9" hidden="1"/>
    <cellStyle name="Hiperlink Visitado" xfId="8608" builtinId="9" hidden="1"/>
    <cellStyle name="Hiperlink Visitado" xfId="8610" builtinId="9" hidden="1"/>
    <cellStyle name="Hiperlink Visitado" xfId="8612" builtinId="9" hidden="1"/>
    <cellStyle name="Hiperlink Visitado" xfId="8614" builtinId="9" hidden="1"/>
    <cellStyle name="Hiperlink Visitado" xfId="8616" builtinId="9" hidden="1"/>
    <cellStyle name="Hiperlink Visitado" xfId="8618" builtinId="9" hidden="1"/>
    <cellStyle name="Hiperlink Visitado" xfId="8620" builtinId="9" hidden="1"/>
    <cellStyle name="Hiperlink Visitado" xfId="8622" builtinId="9" hidden="1"/>
    <cellStyle name="Hiperlink Visitado" xfId="8624" builtinId="9" hidden="1"/>
    <cellStyle name="Hiperlink Visitado" xfId="8626" builtinId="9" hidden="1"/>
    <cellStyle name="Hiperlink Visitado" xfId="8628" builtinId="9" hidden="1"/>
    <cellStyle name="Hiperlink Visitado" xfId="8630" builtinId="9" hidden="1"/>
    <cellStyle name="Hiperlink Visitado" xfId="8632" builtinId="9" hidden="1"/>
    <cellStyle name="Hiperlink Visitado" xfId="8634" builtinId="9" hidden="1"/>
    <cellStyle name="Hiperlink Visitado" xfId="8636" builtinId="9" hidden="1"/>
    <cellStyle name="Hiperlink Visitado" xfId="8638" builtinId="9" hidden="1"/>
    <cellStyle name="Hiperlink Visitado" xfId="8640" builtinId="9" hidden="1"/>
    <cellStyle name="Hiperlink Visitado" xfId="8642" builtinId="9" hidden="1"/>
    <cellStyle name="Hiperlink Visitado" xfId="8644" builtinId="9" hidden="1"/>
    <cellStyle name="Hiperlink Visitado" xfId="8646" builtinId="9" hidden="1"/>
    <cellStyle name="Hiperlink Visitado" xfId="8648" builtinId="9" hidden="1"/>
    <cellStyle name="Hiperlink Visitado" xfId="7962" builtinId="9" hidden="1"/>
    <cellStyle name="Hiperlink Visitado" xfId="8652" builtinId="9" hidden="1"/>
    <cellStyle name="Hiperlink Visitado" xfId="8654" builtinId="9" hidden="1"/>
    <cellStyle name="Hiperlink Visitado" xfId="8656" builtinId="9" hidden="1"/>
    <cellStyle name="Hiperlink Visitado" xfId="8658" builtinId="9" hidden="1"/>
    <cellStyle name="Hiperlink Visitado" xfId="8660" builtinId="9" hidden="1"/>
    <cellStyle name="Hiperlink Visitado" xfId="8662" builtinId="9" hidden="1"/>
    <cellStyle name="Hiperlink Visitado" xfId="8664" builtinId="9" hidden="1"/>
    <cellStyle name="Hiperlink Visitado" xfId="8666" builtinId="9" hidden="1"/>
    <cellStyle name="Hiperlink Visitado" xfId="8668" builtinId="9" hidden="1"/>
    <cellStyle name="Hiperlink Visitado" xfId="8670" builtinId="9" hidden="1"/>
    <cellStyle name="Hiperlink Visitado" xfId="8672" builtinId="9" hidden="1"/>
    <cellStyle name="Hiperlink Visitado" xfId="8674" builtinId="9" hidden="1"/>
    <cellStyle name="Hiperlink Visitado" xfId="8676" builtinId="9" hidden="1"/>
    <cellStyle name="Hiperlink Visitado" xfId="8678" builtinId="9" hidden="1"/>
    <cellStyle name="Hiperlink Visitado" xfId="8680" builtinId="9" hidden="1"/>
    <cellStyle name="Hiperlink Visitado" xfId="8682" builtinId="9" hidden="1"/>
    <cellStyle name="Hiperlink Visitado" xfId="8684" builtinId="9" hidden="1"/>
    <cellStyle name="Hiperlink Visitado" xfId="8686" builtinId="9" hidden="1"/>
    <cellStyle name="Hiperlink Visitado" xfId="8688" builtinId="9" hidden="1"/>
    <cellStyle name="Hiperlink Visitado" xfId="8690" builtinId="9" hidden="1"/>
    <cellStyle name="Hiperlink Visitado" xfId="8692" builtinId="9" hidden="1"/>
    <cellStyle name="Hiperlink Visitado" xfId="8694" builtinId="9" hidden="1"/>
    <cellStyle name="Hiperlink Visitado" xfId="8696" builtinId="9" hidden="1"/>
    <cellStyle name="Hiperlink Visitado" xfId="8698" builtinId="9" hidden="1"/>
    <cellStyle name="Hiperlink Visitado" xfId="8700" builtinId="9" hidden="1"/>
    <cellStyle name="Hiperlink Visitado" xfId="8702" builtinId="9" hidden="1"/>
    <cellStyle name="Hiperlink Visitado" xfId="8704" builtinId="9" hidden="1"/>
    <cellStyle name="Hiperlink Visitado" xfId="8706" builtinId="9" hidden="1"/>
    <cellStyle name="Hiperlink Visitado" xfId="8708" builtinId="9" hidden="1"/>
    <cellStyle name="Hiperlink Visitado" xfId="8710" builtinId="9" hidden="1"/>
    <cellStyle name="Hiperlink Visitado" xfId="8712" builtinId="9" hidden="1"/>
    <cellStyle name="Hiperlink Visitado" xfId="8714" builtinId="9" hidden="1"/>
    <cellStyle name="Hiperlink Visitado" xfId="8716" builtinId="9" hidden="1"/>
    <cellStyle name="Hiperlink Visitado" xfId="8718" builtinId="9" hidden="1"/>
    <cellStyle name="Hiperlink Visitado" xfId="8720" builtinId="9" hidden="1"/>
    <cellStyle name="Hiperlink Visitado" xfId="8722" builtinId="9" hidden="1"/>
    <cellStyle name="Hiperlink Visitado" xfId="8724" builtinId="9" hidden="1"/>
    <cellStyle name="Hiperlink Visitado" xfId="8726" builtinId="9" hidden="1"/>
    <cellStyle name="Hiperlink Visitado" xfId="8728" builtinId="9" hidden="1"/>
    <cellStyle name="Hiperlink Visitado" xfId="8730" builtinId="9" hidden="1"/>
    <cellStyle name="Hiperlink Visitado" xfId="8732" builtinId="9" hidden="1"/>
    <cellStyle name="Hiperlink Visitado" xfId="8734" builtinId="9" hidden="1"/>
    <cellStyle name="Hiperlink Visitado" xfId="8736" builtinId="9" hidden="1"/>
    <cellStyle name="Hiperlink Visitado" xfId="8738" builtinId="9" hidden="1"/>
    <cellStyle name="Hiperlink Visitado" xfId="8740" builtinId="9" hidden="1"/>
    <cellStyle name="Hiperlink Visitado" xfId="8742" builtinId="9" hidden="1"/>
    <cellStyle name="Hiperlink Visitado" xfId="8744" builtinId="9" hidden="1"/>
    <cellStyle name="Hiperlink Visitado" xfId="8746" builtinId="9" hidden="1"/>
    <cellStyle name="Hiperlink Visitado" xfId="8256" builtinId="9" hidden="1"/>
    <cellStyle name="Hiperlink Visitado" xfId="8750" builtinId="9" hidden="1"/>
    <cellStyle name="Hiperlink Visitado" xfId="8752" builtinId="9" hidden="1"/>
    <cellStyle name="Hiperlink Visitado" xfId="8754" builtinId="9" hidden="1"/>
    <cellStyle name="Hiperlink Visitado" xfId="8756" builtinId="9" hidden="1"/>
    <cellStyle name="Hiperlink Visitado" xfId="8758" builtinId="9" hidden="1"/>
    <cellStyle name="Hiperlink Visitado" xfId="8760" builtinId="9" hidden="1"/>
    <cellStyle name="Hiperlink Visitado" xfId="8762" builtinId="9" hidden="1"/>
    <cellStyle name="Hiperlink Visitado" xfId="8764" builtinId="9" hidden="1"/>
    <cellStyle name="Hiperlink Visitado" xfId="8766" builtinId="9" hidden="1"/>
    <cellStyle name="Hiperlink Visitado" xfId="8768" builtinId="9" hidden="1"/>
    <cellStyle name="Hiperlink Visitado" xfId="8770" builtinId="9" hidden="1"/>
    <cellStyle name="Hiperlink Visitado" xfId="8772" builtinId="9" hidden="1"/>
    <cellStyle name="Hiperlink Visitado" xfId="8774" builtinId="9" hidden="1"/>
    <cellStyle name="Hiperlink Visitado" xfId="8776" builtinId="9" hidden="1"/>
    <cellStyle name="Hiperlink Visitado" xfId="8778" builtinId="9" hidden="1"/>
    <cellStyle name="Hiperlink Visitado" xfId="8780" builtinId="9" hidden="1"/>
    <cellStyle name="Hiperlink Visitado" xfId="8782" builtinId="9" hidden="1"/>
    <cellStyle name="Hiperlink Visitado" xfId="8784" builtinId="9" hidden="1"/>
    <cellStyle name="Hiperlink Visitado" xfId="8786" builtinId="9" hidden="1"/>
    <cellStyle name="Hiperlink Visitado" xfId="8788" builtinId="9" hidden="1"/>
    <cellStyle name="Hiperlink Visitado" xfId="8790" builtinId="9" hidden="1"/>
    <cellStyle name="Hiperlink Visitado" xfId="8792" builtinId="9" hidden="1"/>
    <cellStyle name="Hiperlink Visitado" xfId="8794" builtinId="9" hidden="1"/>
    <cellStyle name="Hiperlink Visitado" xfId="8796" builtinId="9" hidden="1"/>
    <cellStyle name="Hiperlink Visitado" xfId="8798" builtinId="9" hidden="1"/>
    <cellStyle name="Hiperlink Visitado" xfId="8800" builtinId="9" hidden="1"/>
    <cellStyle name="Hiperlink Visitado" xfId="8802" builtinId="9" hidden="1"/>
    <cellStyle name="Hiperlink Visitado" xfId="8804" builtinId="9" hidden="1"/>
    <cellStyle name="Hiperlink Visitado" xfId="8806" builtinId="9" hidden="1"/>
    <cellStyle name="Hiperlink Visitado" xfId="8808" builtinId="9" hidden="1"/>
    <cellStyle name="Hiperlink Visitado" xfId="8810" builtinId="9" hidden="1"/>
    <cellStyle name="Hiperlink Visitado" xfId="8812" builtinId="9" hidden="1"/>
    <cellStyle name="Hiperlink Visitado" xfId="8814" builtinId="9" hidden="1"/>
    <cellStyle name="Hiperlink Visitado" xfId="8816" builtinId="9" hidden="1"/>
    <cellStyle name="Hiperlink Visitado" xfId="8818" builtinId="9" hidden="1"/>
    <cellStyle name="Hiperlink Visitado" xfId="8820" builtinId="9" hidden="1"/>
    <cellStyle name="Hiperlink Visitado" xfId="8822" builtinId="9" hidden="1"/>
    <cellStyle name="Hiperlink Visitado" xfId="8824" builtinId="9" hidden="1"/>
    <cellStyle name="Hiperlink Visitado" xfId="8826" builtinId="9" hidden="1"/>
    <cellStyle name="Hiperlink Visitado" xfId="8828" builtinId="9" hidden="1"/>
    <cellStyle name="Hiperlink Visitado" xfId="8830" builtinId="9" hidden="1"/>
    <cellStyle name="Hiperlink Visitado" xfId="8832" builtinId="9" hidden="1"/>
    <cellStyle name="Hiperlink Visitado" xfId="8834" builtinId="9" hidden="1"/>
    <cellStyle name="Hiperlink Visitado" xfId="8836" builtinId="9" hidden="1"/>
    <cellStyle name="Hiperlink Visitado" xfId="8838" builtinId="9" hidden="1"/>
    <cellStyle name="Hiperlink Visitado" xfId="8840" builtinId="9" hidden="1"/>
    <cellStyle name="Hiperlink Visitado" xfId="8842" builtinId="9" hidden="1"/>
    <cellStyle name="Hiperlink Visitado" xfId="8844" builtinId="9" hidden="1"/>
    <cellStyle name="Hiperlink Visitado" xfId="8158" builtinId="9" hidden="1"/>
    <cellStyle name="Hiperlink Visitado" xfId="8848" builtinId="9" hidden="1"/>
    <cellStyle name="Hiperlink Visitado" xfId="8850" builtinId="9" hidden="1"/>
    <cellStyle name="Hiperlink Visitado" xfId="8852" builtinId="9" hidden="1"/>
    <cellStyle name="Hiperlink Visitado" xfId="8854" builtinId="9" hidden="1"/>
    <cellStyle name="Hiperlink Visitado" xfId="8856" builtinId="9" hidden="1"/>
    <cellStyle name="Hiperlink Visitado" xfId="8858" builtinId="9" hidden="1"/>
    <cellStyle name="Hiperlink Visitado" xfId="8860" builtinId="9" hidden="1"/>
    <cellStyle name="Hiperlink Visitado" xfId="8862" builtinId="9" hidden="1"/>
    <cellStyle name="Hiperlink Visitado" xfId="8864" builtinId="9" hidden="1"/>
    <cellStyle name="Hiperlink Visitado" xfId="8866" builtinId="9" hidden="1"/>
    <cellStyle name="Hiperlink Visitado" xfId="8868" builtinId="9" hidden="1"/>
    <cellStyle name="Hiperlink Visitado" xfId="8870" builtinId="9" hidden="1"/>
    <cellStyle name="Hiperlink Visitado" xfId="8872" builtinId="9" hidden="1"/>
    <cellStyle name="Hiperlink Visitado" xfId="8874" builtinId="9" hidden="1"/>
    <cellStyle name="Hiperlink Visitado" xfId="8876" builtinId="9" hidden="1"/>
    <cellStyle name="Hiperlink Visitado" xfId="8878" builtinId="9" hidden="1"/>
    <cellStyle name="Hiperlink Visitado" xfId="8880" builtinId="9" hidden="1"/>
    <cellStyle name="Hiperlink Visitado" xfId="8882" builtinId="9" hidden="1"/>
    <cellStyle name="Hiperlink Visitado" xfId="8884" builtinId="9" hidden="1"/>
    <cellStyle name="Hiperlink Visitado" xfId="8886" builtinId="9" hidden="1"/>
    <cellStyle name="Hiperlink Visitado" xfId="8888" builtinId="9" hidden="1"/>
    <cellStyle name="Hiperlink Visitado" xfId="8890" builtinId="9" hidden="1"/>
    <cellStyle name="Hiperlink Visitado" xfId="8892" builtinId="9" hidden="1"/>
    <cellStyle name="Hiperlink Visitado" xfId="8894" builtinId="9" hidden="1"/>
    <cellStyle name="Hiperlink Visitado" xfId="8896" builtinId="9" hidden="1"/>
    <cellStyle name="Hiperlink Visitado" xfId="8898" builtinId="9" hidden="1"/>
    <cellStyle name="Hiperlink Visitado" xfId="8900" builtinId="9" hidden="1"/>
    <cellStyle name="Hiperlink Visitado" xfId="8902" builtinId="9" hidden="1"/>
    <cellStyle name="Hiperlink Visitado" xfId="8904" builtinId="9" hidden="1"/>
    <cellStyle name="Hiperlink Visitado" xfId="8906" builtinId="9" hidden="1"/>
    <cellStyle name="Hiperlink Visitado" xfId="8908" builtinId="9" hidden="1"/>
    <cellStyle name="Hiperlink Visitado" xfId="8910" builtinId="9" hidden="1"/>
    <cellStyle name="Hiperlink Visitado" xfId="8912" builtinId="9" hidden="1"/>
    <cellStyle name="Hiperlink Visitado" xfId="8914" builtinId="9" hidden="1"/>
    <cellStyle name="Hiperlink Visitado" xfId="8916" builtinId="9" hidden="1"/>
    <cellStyle name="Hiperlink Visitado" xfId="8918" builtinId="9" hidden="1"/>
    <cellStyle name="Hiperlink Visitado" xfId="8920" builtinId="9" hidden="1"/>
    <cellStyle name="Hiperlink Visitado" xfId="8922" builtinId="9" hidden="1"/>
    <cellStyle name="Hiperlink Visitado" xfId="8924" builtinId="9" hidden="1"/>
    <cellStyle name="Hiperlink Visitado" xfId="8926" builtinId="9" hidden="1"/>
    <cellStyle name="Hiperlink Visitado" xfId="8928" builtinId="9" hidden="1"/>
    <cellStyle name="Hiperlink Visitado" xfId="8930" builtinId="9" hidden="1"/>
    <cellStyle name="Hiperlink Visitado" xfId="8932" builtinId="9" hidden="1"/>
    <cellStyle name="Hiperlink Visitado" xfId="8934" builtinId="9" hidden="1"/>
    <cellStyle name="Hiperlink Visitado" xfId="8936" builtinId="9" hidden="1"/>
    <cellStyle name="Hiperlink Visitado" xfId="8938" builtinId="9" hidden="1"/>
    <cellStyle name="Hiperlink Visitado" xfId="8940" builtinId="9" hidden="1"/>
    <cellStyle name="Hiperlink Visitado" xfId="8942" builtinId="9" hidden="1"/>
    <cellStyle name="Hiperlink Visitado" xfId="8060" builtinId="9" hidden="1"/>
    <cellStyle name="Hiperlink Visitado" xfId="8946" builtinId="9" hidden="1"/>
    <cellStyle name="Hiperlink Visitado" xfId="8948" builtinId="9" hidden="1"/>
    <cellStyle name="Hiperlink Visitado" xfId="8950" builtinId="9" hidden="1"/>
    <cellStyle name="Hiperlink Visitado" xfId="8952" builtinId="9" hidden="1"/>
    <cellStyle name="Hiperlink Visitado" xfId="8954" builtinId="9" hidden="1"/>
    <cellStyle name="Hiperlink Visitado" xfId="8956" builtinId="9" hidden="1"/>
    <cellStyle name="Hiperlink Visitado" xfId="8958" builtinId="9" hidden="1"/>
    <cellStyle name="Hiperlink Visitado" xfId="8960" builtinId="9" hidden="1"/>
    <cellStyle name="Hiperlink Visitado" xfId="8962" builtinId="9" hidden="1"/>
    <cellStyle name="Hiperlink Visitado" xfId="8964" builtinId="9" hidden="1"/>
    <cellStyle name="Hiperlink Visitado" xfId="8966" builtinId="9" hidden="1"/>
    <cellStyle name="Hiperlink Visitado" xfId="8968" builtinId="9" hidden="1"/>
    <cellStyle name="Hiperlink Visitado" xfId="8970" builtinId="9" hidden="1"/>
    <cellStyle name="Hiperlink Visitado" xfId="8972" builtinId="9" hidden="1"/>
    <cellStyle name="Hiperlink Visitado" xfId="8974" builtinId="9" hidden="1"/>
    <cellStyle name="Hiperlink Visitado" xfId="8976" builtinId="9" hidden="1"/>
    <cellStyle name="Hiperlink Visitado" xfId="8978" builtinId="9" hidden="1"/>
    <cellStyle name="Hiperlink Visitado" xfId="8980" builtinId="9" hidden="1"/>
    <cellStyle name="Hiperlink Visitado" xfId="8982" builtinId="9" hidden="1"/>
    <cellStyle name="Hiperlink Visitado" xfId="8984" builtinId="9" hidden="1"/>
    <cellStyle name="Hiperlink Visitado" xfId="8986" builtinId="9" hidden="1"/>
    <cellStyle name="Hiperlink Visitado" xfId="8988" builtinId="9" hidden="1"/>
    <cellStyle name="Hiperlink Visitado" xfId="8990" builtinId="9" hidden="1"/>
    <cellStyle name="Hiperlink Visitado" xfId="8992" builtinId="9" hidden="1"/>
    <cellStyle name="Hiperlink Visitado" xfId="8994" builtinId="9" hidden="1"/>
    <cellStyle name="Hiperlink Visitado" xfId="8996" builtinId="9" hidden="1"/>
    <cellStyle name="Hiperlink Visitado" xfId="8998" builtinId="9" hidden="1"/>
    <cellStyle name="Hiperlink Visitado" xfId="9000" builtinId="9" hidden="1"/>
    <cellStyle name="Hiperlink Visitado" xfId="9002" builtinId="9" hidden="1"/>
    <cellStyle name="Hiperlink Visitado" xfId="9004" builtinId="9" hidden="1"/>
    <cellStyle name="Hiperlink Visitado" xfId="9006" builtinId="9" hidden="1"/>
    <cellStyle name="Hiperlink Visitado" xfId="9008" builtinId="9" hidden="1"/>
    <cellStyle name="Hiperlink Visitado" xfId="9010" builtinId="9" hidden="1"/>
    <cellStyle name="Hiperlink Visitado" xfId="9012" builtinId="9" hidden="1"/>
    <cellStyle name="Hiperlink Visitado" xfId="9014" builtinId="9" hidden="1"/>
    <cellStyle name="Hiperlink Visitado" xfId="9016" builtinId="9" hidden="1"/>
    <cellStyle name="Hiperlink Visitado" xfId="9018" builtinId="9" hidden="1"/>
    <cellStyle name="Hiperlink Visitado" xfId="9020" builtinId="9" hidden="1"/>
    <cellStyle name="Hiperlink Visitado" xfId="9022" builtinId="9" hidden="1"/>
    <cellStyle name="Hiperlink Visitado" xfId="9024" builtinId="9" hidden="1"/>
    <cellStyle name="Hiperlink Visitado" xfId="9026" builtinId="9" hidden="1"/>
    <cellStyle name="Hiperlink Visitado" xfId="9028" builtinId="9" hidden="1"/>
    <cellStyle name="Hiperlink Visitado" xfId="9030" builtinId="9" hidden="1"/>
    <cellStyle name="Hiperlink Visitado" xfId="9032" builtinId="9" hidden="1"/>
    <cellStyle name="Hiperlink Visitado" xfId="9034" builtinId="9" hidden="1"/>
    <cellStyle name="Hiperlink Visitado" xfId="9036" builtinId="9" hidden="1"/>
    <cellStyle name="Hiperlink Visitado" xfId="9038" builtinId="9" hidden="1"/>
    <cellStyle name="Hiperlink Visitado" xfId="9040" builtinId="9" hidden="1"/>
    <cellStyle name="Hiperlink Visitado" xfId="8550" builtinId="9" hidden="1"/>
    <cellStyle name="Hiperlink Visitado" xfId="9044" builtinId="9" hidden="1"/>
    <cellStyle name="Hiperlink Visitado" xfId="9046" builtinId="9" hidden="1"/>
    <cellStyle name="Hiperlink Visitado" xfId="9048" builtinId="9" hidden="1"/>
    <cellStyle name="Hiperlink Visitado" xfId="9050" builtinId="9" hidden="1"/>
    <cellStyle name="Hiperlink Visitado" xfId="9052" builtinId="9" hidden="1"/>
    <cellStyle name="Hiperlink Visitado" xfId="9054" builtinId="9" hidden="1"/>
    <cellStyle name="Hiperlink Visitado" xfId="9056" builtinId="9" hidden="1"/>
    <cellStyle name="Hiperlink Visitado" xfId="9058" builtinId="9" hidden="1"/>
    <cellStyle name="Hiperlink Visitado" xfId="9060" builtinId="9" hidden="1"/>
    <cellStyle name="Hiperlink Visitado" xfId="9062" builtinId="9" hidden="1"/>
    <cellStyle name="Hiperlink Visitado" xfId="9064" builtinId="9" hidden="1"/>
    <cellStyle name="Hiperlink Visitado" xfId="9066" builtinId="9" hidden="1"/>
    <cellStyle name="Hiperlink Visitado" xfId="9068" builtinId="9" hidden="1"/>
    <cellStyle name="Hiperlink Visitado" xfId="9070" builtinId="9" hidden="1"/>
    <cellStyle name="Hiperlink Visitado" xfId="9072" builtinId="9" hidden="1"/>
    <cellStyle name="Hiperlink Visitado" xfId="9074" builtinId="9" hidden="1"/>
    <cellStyle name="Hiperlink Visitado" xfId="9076" builtinId="9" hidden="1"/>
    <cellStyle name="Hiperlink Visitado" xfId="9078" builtinId="9" hidden="1"/>
    <cellStyle name="Hiperlink Visitado" xfId="9080" builtinId="9" hidden="1"/>
    <cellStyle name="Hiperlink Visitado" xfId="9082" builtinId="9" hidden="1"/>
    <cellStyle name="Hiperlink Visitado" xfId="9084" builtinId="9" hidden="1"/>
    <cellStyle name="Hiperlink Visitado" xfId="9086" builtinId="9" hidden="1"/>
    <cellStyle name="Hiperlink Visitado" xfId="9088" builtinId="9" hidden="1"/>
    <cellStyle name="Hiperlink Visitado" xfId="9090" builtinId="9" hidden="1"/>
    <cellStyle name="Hiperlink Visitado" xfId="9092" builtinId="9" hidden="1"/>
    <cellStyle name="Hiperlink Visitado" xfId="9094" builtinId="9" hidden="1"/>
    <cellStyle name="Hiperlink Visitado" xfId="9096" builtinId="9" hidden="1"/>
    <cellStyle name="Hiperlink Visitado" xfId="9098" builtinId="9" hidden="1"/>
    <cellStyle name="Hiperlink Visitado" xfId="9100" builtinId="9" hidden="1"/>
    <cellStyle name="Hiperlink Visitado" xfId="9102" builtinId="9" hidden="1"/>
    <cellStyle name="Hiperlink Visitado" xfId="9104" builtinId="9" hidden="1"/>
    <cellStyle name="Hiperlink Visitado" xfId="9106" builtinId="9" hidden="1"/>
    <cellStyle name="Hiperlink Visitado" xfId="9108" builtinId="9" hidden="1"/>
    <cellStyle name="Hiperlink Visitado" xfId="9110" builtinId="9" hidden="1"/>
    <cellStyle name="Hiperlink Visitado" xfId="9112" builtinId="9" hidden="1"/>
    <cellStyle name="Hiperlink Visitado" xfId="9114" builtinId="9" hidden="1"/>
    <cellStyle name="Hiperlink Visitado" xfId="9116" builtinId="9" hidden="1"/>
    <cellStyle name="Hiperlink Visitado" xfId="9118" builtinId="9" hidden="1"/>
    <cellStyle name="Hiperlink Visitado" xfId="9120" builtinId="9" hidden="1"/>
    <cellStyle name="Hiperlink Visitado" xfId="9122" builtinId="9" hidden="1"/>
    <cellStyle name="Hiperlink Visitado" xfId="9124" builtinId="9" hidden="1"/>
    <cellStyle name="Hiperlink Visitado" xfId="9126" builtinId="9" hidden="1"/>
    <cellStyle name="Hiperlink Visitado" xfId="9128" builtinId="9" hidden="1"/>
    <cellStyle name="Hiperlink Visitado" xfId="9130" builtinId="9" hidden="1"/>
    <cellStyle name="Hiperlink Visitado" xfId="9132" builtinId="9" hidden="1"/>
    <cellStyle name="Hiperlink Visitado" xfId="9134" builtinId="9" hidden="1"/>
    <cellStyle name="Hiperlink Visitado" xfId="9136" builtinId="9" hidden="1"/>
    <cellStyle name="Hiperlink Visitado" xfId="9138" builtinId="9" hidden="1"/>
    <cellStyle name="Hiperlink Visitado" xfId="8551" builtinId="9" hidden="1"/>
    <cellStyle name="Hiperlink Visitado" xfId="9142" builtinId="9" hidden="1"/>
    <cellStyle name="Hiperlink Visitado" xfId="9144" builtinId="9" hidden="1"/>
    <cellStyle name="Hiperlink Visitado" xfId="9146" builtinId="9" hidden="1"/>
    <cellStyle name="Hiperlink Visitado" xfId="9148" builtinId="9" hidden="1"/>
    <cellStyle name="Hiperlink Visitado" xfId="9150" builtinId="9" hidden="1"/>
    <cellStyle name="Hiperlink Visitado" xfId="9152" builtinId="9" hidden="1"/>
    <cellStyle name="Hiperlink Visitado" xfId="9154" builtinId="9" hidden="1"/>
    <cellStyle name="Hiperlink Visitado" xfId="9156" builtinId="9" hidden="1"/>
    <cellStyle name="Hiperlink Visitado" xfId="9158" builtinId="9" hidden="1"/>
    <cellStyle name="Hiperlink Visitado" xfId="9160" builtinId="9" hidden="1"/>
    <cellStyle name="Hiperlink Visitado" xfId="9162" builtinId="9" hidden="1"/>
    <cellStyle name="Hiperlink Visitado" xfId="9164" builtinId="9" hidden="1"/>
    <cellStyle name="Hiperlink Visitado" xfId="9166" builtinId="9" hidden="1"/>
    <cellStyle name="Hiperlink Visitado" xfId="9168" builtinId="9" hidden="1"/>
    <cellStyle name="Hiperlink Visitado" xfId="9170" builtinId="9" hidden="1"/>
    <cellStyle name="Hiperlink Visitado" xfId="9172" builtinId="9" hidden="1"/>
    <cellStyle name="Hiperlink Visitado" xfId="9174" builtinId="9" hidden="1"/>
    <cellStyle name="Hiperlink Visitado" xfId="9176" builtinId="9" hidden="1"/>
    <cellStyle name="Hiperlink Visitado" xfId="9178" builtinId="9" hidden="1"/>
    <cellStyle name="Hiperlink Visitado" xfId="9180" builtinId="9" hidden="1"/>
    <cellStyle name="Hiperlink Visitado" xfId="9182" builtinId="9" hidden="1"/>
    <cellStyle name="Hiperlink Visitado" xfId="9184" builtinId="9" hidden="1"/>
    <cellStyle name="Hiperlink Visitado" xfId="9186" builtinId="9" hidden="1"/>
    <cellStyle name="Hiperlink Visitado" xfId="9188" builtinId="9" hidden="1"/>
    <cellStyle name="Hiperlink Visitado" xfId="9190" builtinId="9" hidden="1"/>
    <cellStyle name="Hiperlink Visitado" xfId="9192" builtinId="9" hidden="1"/>
    <cellStyle name="Hiperlink Visitado" xfId="9194" builtinId="9" hidden="1"/>
    <cellStyle name="Hiperlink Visitado" xfId="9196" builtinId="9" hidden="1"/>
    <cellStyle name="Hiperlink Visitado" xfId="9198" builtinId="9" hidden="1"/>
    <cellStyle name="Hiperlink Visitado" xfId="9200" builtinId="9" hidden="1"/>
    <cellStyle name="Hiperlink Visitado" xfId="9202" builtinId="9" hidden="1"/>
    <cellStyle name="Hiperlink Visitado" xfId="9204" builtinId="9" hidden="1"/>
    <cellStyle name="Hiperlink Visitado" xfId="9206" builtinId="9" hidden="1"/>
    <cellStyle name="Hiperlink Visitado" xfId="9208" builtinId="9" hidden="1"/>
    <cellStyle name="Hiperlink Visitado" xfId="9210" builtinId="9" hidden="1"/>
    <cellStyle name="Hiperlink Visitado" xfId="9212" builtinId="9" hidden="1"/>
    <cellStyle name="Hiperlink Visitado" xfId="9214" builtinId="9" hidden="1"/>
    <cellStyle name="Hiperlink Visitado" xfId="9216" builtinId="9" hidden="1"/>
    <cellStyle name="Hiperlink Visitado" xfId="9218" builtinId="9" hidden="1"/>
    <cellStyle name="Hiperlink Visitado" xfId="9220" builtinId="9" hidden="1"/>
    <cellStyle name="Hiperlink Visitado" xfId="9222" builtinId="9" hidden="1"/>
    <cellStyle name="Hiperlink Visitado" xfId="9224" builtinId="9" hidden="1"/>
    <cellStyle name="Hiperlink Visitado" xfId="9226" builtinId="9" hidden="1"/>
    <cellStyle name="Hiperlink Visitado" xfId="9228" builtinId="9" hidden="1"/>
    <cellStyle name="Hiperlink Visitado" xfId="9230" builtinId="9" hidden="1"/>
    <cellStyle name="Hiperlink Visitado" xfId="9232" builtinId="9" hidden="1"/>
    <cellStyle name="Hiperlink Visitado" xfId="9234" builtinId="9" hidden="1"/>
    <cellStyle name="Hiperlink Visitado" xfId="9236" builtinId="9" hidden="1"/>
    <cellStyle name="Hiperlink Visitado" xfId="8354" builtinId="9" hidden="1"/>
    <cellStyle name="Hiperlink Visitado" xfId="9240" builtinId="9" hidden="1"/>
    <cellStyle name="Hiperlink Visitado" xfId="9242" builtinId="9" hidden="1"/>
    <cellStyle name="Hiperlink Visitado" xfId="9244" builtinId="9" hidden="1"/>
    <cellStyle name="Hiperlink Visitado" xfId="9246" builtinId="9" hidden="1"/>
    <cellStyle name="Hiperlink Visitado" xfId="9248" builtinId="9" hidden="1"/>
    <cellStyle name="Hiperlink Visitado" xfId="9250" builtinId="9" hidden="1"/>
    <cellStyle name="Hiperlink Visitado" xfId="9252" builtinId="9" hidden="1"/>
    <cellStyle name="Hiperlink Visitado" xfId="9254" builtinId="9" hidden="1"/>
    <cellStyle name="Hiperlink Visitado" xfId="9256" builtinId="9" hidden="1"/>
    <cellStyle name="Hiperlink Visitado" xfId="9258" builtinId="9" hidden="1"/>
    <cellStyle name="Hiperlink Visitado" xfId="9260" builtinId="9" hidden="1"/>
    <cellStyle name="Hiperlink Visitado" xfId="9262" builtinId="9" hidden="1"/>
    <cellStyle name="Hiperlink Visitado" xfId="9264" builtinId="9" hidden="1"/>
    <cellStyle name="Hiperlink Visitado" xfId="9266" builtinId="9" hidden="1"/>
    <cellStyle name="Hiperlink Visitado" xfId="9268" builtinId="9" hidden="1"/>
    <cellStyle name="Hiperlink Visitado" xfId="9270" builtinId="9" hidden="1"/>
    <cellStyle name="Hiperlink Visitado" xfId="9272" builtinId="9" hidden="1"/>
    <cellStyle name="Hiperlink Visitado" xfId="9274" builtinId="9" hidden="1"/>
    <cellStyle name="Hiperlink Visitado" xfId="9276" builtinId="9" hidden="1"/>
    <cellStyle name="Hiperlink Visitado" xfId="9278" builtinId="9" hidden="1"/>
    <cellStyle name="Hiperlink Visitado" xfId="9280" builtinId="9" hidden="1"/>
    <cellStyle name="Hiperlink Visitado" xfId="9282" builtinId="9" hidden="1"/>
    <cellStyle name="Hiperlink Visitado" xfId="9284" builtinId="9" hidden="1"/>
    <cellStyle name="Hiperlink Visitado" xfId="9286" builtinId="9" hidden="1"/>
    <cellStyle name="Hiperlink Visitado" xfId="9288" builtinId="9" hidden="1"/>
    <cellStyle name="Hiperlink Visitado" xfId="9290" builtinId="9" hidden="1"/>
    <cellStyle name="Hiperlink Visitado" xfId="9292" builtinId="9" hidden="1"/>
    <cellStyle name="Hiperlink Visitado" xfId="9294" builtinId="9" hidden="1"/>
    <cellStyle name="Hiperlink Visitado" xfId="9296" builtinId="9" hidden="1"/>
    <cellStyle name="Hiperlink Visitado" xfId="9298" builtinId="9" hidden="1"/>
    <cellStyle name="Hiperlink Visitado" xfId="9300" builtinId="9" hidden="1"/>
    <cellStyle name="Hiperlink Visitado" xfId="9302" builtinId="9" hidden="1"/>
    <cellStyle name="Hiperlink Visitado" xfId="9304" builtinId="9" hidden="1"/>
    <cellStyle name="Hiperlink Visitado" xfId="9306" builtinId="9" hidden="1"/>
    <cellStyle name="Hiperlink Visitado" xfId="9308" builtinId="9" hidden="1"/>
    <cellStyle name="Hiperlink Visitado" xfId="9310" builtinId="9" hidden="1"/>
    <cellStyle name="Hiperlink Visitado" xfId="9312" builtinId="9" hidden="1"/>
    <cellStyle name="Hiperlink Visitado" xfId="9314" builtinId="9" hidden="1"/>
    <cellStyle name="Hiperlink Visitado" xfId="9316" builtinId="9" hidden="1"/>
    <cellStyle name="Hiperlink Visitado" xfId="9318" builtinId="9" hidden="1"/>
    <cellStyle name="Hiperlink Visitado" xfId="9320" builtinId="9" hidden="1"/>
    <cellStyle name="Hiperlink Visitado" xfId="9322" builtinId="9" hidden="1"/>
    <cellStyle name="Hiperlink Visitado" xfId="9324" builtinId="9" hidden="1"/>
    <cellStyle name="Hiperlink Visitado" xfId="9326" builtinId="9" hidden="1"/>
    <cellStyle name="Hiperlink Visitado" xfId="9328" builtinId="9" hidden="1"/>
    <cellStyle name="Hiperlink Visitado" xfId="9330" builtinId="9" hidden="1"/>
    <cellStyle name="Hiperlink Visitado" xfId="9332" builtinId="9" hidden="1"/>
    <cellStyle name="Hiperlink Visitado" xfId="9334" builtinId="9" hidden="1"/>
    <cellStyle name="Hiperlink Visitado" xfId="8649" builtinId="9" hidden="1"/>
    <cellStyle name="Hiperlink Visitado" xfId="9338" builtinId="9" hidden="1"/>
    <cellStyle name="Hiperlink Visitado" xfId="9340" builtinId="9" hidden="1"/>
    <cellStyle name="Hiperlink Visitado" xfId="9342" builtinId="9" hidden="1"/>
    <cellStyle name="Hiperlink Visitado" xfId="9344" builtinId="9" hidden="1"/>
    <cellStyle name="Hiperlink Visitado" xfId="9346" builtinId="9" hidden="1"/>
    <cellStyle name="Hiperlink Visitado" xfId="9348" builtinId="9" hidden="1"/>
    <cellStyle name="Hiperlink Visitado" xfId="9350" builtinId="9" hidden="1"/>
    <cellStyle name="Hiperlink Visitado" xfId="9352" builtinId="9" hidden="1"/>
    <cellStyle name="Hiperlink Visitado" xfId="9354" builtinId="9" hidden="1"/>
    <cellStyle name="Hiperlink Visitado" xfId="9356" builtinId="9" hidden="1"/>
    <cellStyle name="Hiperlink Visitado" xfId="9358" builtinId="9" hidden="1"/>
    <cellStyle name="Hiperlink Visitado" xfId="9360" builtinId="9" hidden="1"/>
    <cellStyle name="Hiperlink Visitado" xfId="9362" builtinId="9" hidden="1"/>
    <cellStyle name="Hiperlink Visitado" xfId="9364" builtinId="9" hidden="1"/>
    <cellStyle name="Hiperlink Visitado" xfId="9366" builtinId="9" hidden="1"/>
    <cellStyle name="Hiperlink Visitado" xfId="9368" builtinId="9" hidden="1"/>
    <cellStyle name="Hiperlink Visitado" xfId="9370" builtinId="9" hidden="1"/>
    <cellStyle name="Hiperlink Visitado" xfId="9372" builtinId="9" hidden="1"/>
    <cellStyle name="Hiperlink Visitado" xfId="9374" builtinId="9" hidden="1"/>
    <cellStyle name="Hiperlink Visitado" xfId="9376" builtinId="9" hidden="1"/>
    <cellStyle name="Hiperlink Visitado" xfId="9378" builtinId="9" hidden="1"/>
    <cellStyle name="Hiperlink Visitado" xfId="9380" builtinId="9" hidden="1"/>
    <cellStyle name="Hiperlink Visitado" xfId="9382" builtinId="9" hidden="1"/>
    <cellStyle name="Hiperlink Visitado" xfId="9384" builtinId="9" hidden="1"/>
    <cellStyle name="Hiperlink Visitado" xfId="9386" builtinId="9" hidden="1"/>
    <cellStyle name="Hiperlink Visitado" xfId="9388" builtinId="9" hidden="1"/>
    <cellStyle name="Hiperlink Visitado" xfId="9390" builtinId="9" hidden="1"/>
    <cellStyle name="Hiperlink Visitado" xfId="9392" builtinId="9" hidden="1"/>
    <cellStyle name="Hiperlink Visitado" xfId="9394" builtinId="9" hidden="1"/>
    <cellStyle name="Hiperlink Visitado" xfId="9396" builtinId="9" hidden="1"/>
    <cellStyle name="Hiperlink Visitado" xfId="9398" builtinId="9" hidden="1"/>
    <cellStyle name="Hiperlink Visitado" xfId="9400" builtinId="9" hidden="1"/>
    <cellStyle name="Hiperlink Visitado" xfId="9402" builtinId="9" hidden="1"/>
    <cellStyle name="Hiperlink Visitado" xfId="9404" builtinId="9" hidden="1"/>
    <cellStyle name="Hiperlink Visitado" xfId="9406" builtinId="9" hidden="1"/>
    <cellStyle name="Hiperlink Visitado" xfId="9408" builtinId="9" hidden="1"/>
    <cellStyle name="Hiperlink Visitado" xfId="9410" builtinId="9" hidden="1"/>
    <cellStyle name="Hiperlink Visitado" xfId="9412" builtinId="9" hidden="1"/>
    <cellStyle name="Hiperlink Visitado" xfId="9414" builtinId="9" hidden="1"/>
    <cellStyle name="Hiperlink Visitado" xfId="9416" builtinId="9" hidden="1"/>
    <cellStyle name="Hiperlink Visitado" xfId="9418" builtinId="9" hidden="1"/>
    <cellStyle name="Hiperlink Visitado" xfId="9420" builtinId="9" hidden="1"/>
    <cellStyle name="Hiperlink Visitado" xfId="9422" builtinId="9" hidden="1"/>
    <cellStyle name="Hiperlink Visitado" xfId="9424" builtinId="9" hidden="1"/>
    <cellStyle name="Hiperlink Visitado" xfId="9426" builtinId="9" hidden="1"/>
    <cellStyle name="Hiperlink Visitado" xfId="9428" builtinId="9" hidden="1"/>
    <cellStyle name="Hiperlink Visitado" xfId="9430" builtinId="9" hidden="1"/>
    <cellStyle name="Hiperlink Visitado" xfId="9432" builtinId="9" hidden="1"/>
    <cellStyle name="Hiperlink Visitado" xfId="8747" builtinId="9" hidden="1"/>
    <cellStyle name="Hiperlink Visitado" xfId="9436" builtinId="9" hidden="1"/>
    <cellStyle name="Hiperlink Visitado" xfId="9438" builtinId="9" hidden="1"/>
    <cellStyle name="Hiperlink Visitado" xfId="9440" builtinId="9" hidden="1"/>
    <cellStyle name="Hiperlink Visitado" xfId="9442" builtinId="9" hidden="1"/>
    <cellStyle name="Hiperlink Visitado" xfId="9444" builtinId="9" hidden="1"/>
    <cellStyle name="Hiperlink Visitado" xfId="9446" builtinId="9" hidden="1"/>
    <cellStyle name="Hiperlink Visitado" xfId="9448" builtinId="9" hidden="1"/>
    <cellStyle name="Hiperlink Visitado" xfId="9450" builtinId="9" hidden="1"/>
    <cellStyle name="Hiperlink Visitado" xfId="9452" builtinId="9" hidden="1"/>
    <cellStyle name="Hiperlink Visitado" xfId="9454" builtinId="9" hidden="1"/>
    <cellStyle name="Hiperlink Visitado" xfId="9456" builtinId="9" hidden="1"/>
    <cellStyle name="Hiperlink Visitado" xfId="9458" builtinId="9" hidden="1"/>
    <cellStyle name="Hiperlink Visitado" xfId="9460" builtinId="9" hidden="1"/>
    <cellStyle name="Hiperlink Visitado" xfId="9462" builtinId="9" hidden="1"/>
    <cellStyle name="Hiperlink Visitado" xfId="9464" builtinId="9" hidden="1"/>
    <cellStyle name="Hiperlink Visitado" xfId="9466" builtinId="9" hidden="1"/>
    <cellStyle name="Hiperlink Visitado" xfId="9468" builtinId="9" hidden="1"/>
    <cellStyle name="Hiperlink Visitado" xfId="9470" builtinId="9" hidden="1"/>
    <cellStyle name="Hiperlink Visitado" xfId="9472" builtinId="9" hidden="1"/>
    <cellStyle name="Hiperlink Visitado" xfId="9474" builtinId="9" hidden="1"/>
    <cellStyle name="Hiperlink Visitado" xfId="9476" builtinId="9" hidden="1"/>
    <cellStyle name="Hiperlink Visitado" xfId="9478" builtinId="9" hidden="1"/>
    <cellStyle name="Hiperlink Visitado" xfId="9480" builtinId="9" hidden="1"/>
    <cellStyle name="Hiperlink Visitado" xfId="9482" builtinId="9" hidden="1"/>
    <cellStyle name="Hiperlink Visitado" xfId="9484" builtinId="9" hidden="1"/>
    <cellStyle name="Hiperlink Visitado" xfId="9486" builtinId="9" hidden="1"/>
    <cellStyle name="Hiperlink Visitado" xfId="9488" builtinId="9" hidden="1"/>
    <cellStyle name="Hiperlink Visitado" xfId="9490" builtinId="9" hidden="1"/>
    <cellStyle name="Hiperlink Visitado" xfId="9492" builtinId="9" hidden="1"/>
    <cellStyle name="Hiperlink Visitado" xfId="9494" builtinId="9" hidden="1"/>
    <cellStyle name="Hiperlink Visitado" xfId="9496" builtinId="9" hidden="1"/>
    <cellStyle name="Hiperlink Visitado" xfId="9498" builtinId="9" hidden="1"/>
    <cellStyle name="Hiperlink Visitado" xfId="9500" builtinId="9" hidden="1"/>
    <cellStyle name="Hiperlink Visitado" xfId="9502" builtinId="9" hidden="1"/>
    <cellStyle name="Hiperlink Visitado" xfId="9504" builtinId="9" hidden="1"/>
    <cellStyle name="Hiperlink Visitado" xfId="9506" builtinId="9" hidden="1"/>
    <cellStyle name="Hiperlink Visitado" xfId="9508" builtinId="9" hidden="1"/>
    <cellStyle name="Hiperlink Visitado" xfId="9510" builtinId="9" hidden="1"/>
    <cellStyle name="Hiperlink Visitado" xfId="9512" builtinId="9" hidden="1"/>
    <cellStyle name="Hiperlink Visitado" xfId="9514" builtinId="9" hidden="1"/>
    <cellStyle name="Hiperlink Visitado" xfId="9516" builtinId="9" hidden="1"/>
    <cellStyle name="Hiperlink Visitado" xfId="9518" builtinId="9" hidden="1"/>
    <cellStyle name="Hiperlink Visitado" xfId="9520" builtinId="9" hidden="1"/>
    <cellStyle name="Hiperlink Visitado" xfId="9522" builtinId="9" hidden="1"/>
    <cellStyle name="Hiperlink Visitado" xfId="9524" builtinId="9" hidden="1"/>
    <cellStyle name="Hiperlink Visitado" xfId="9526" builtinId="9" hidden="1"/>
    <cellStyle name="Hiperlink Visitado" xfId="9528" builtinId="9" hidden="1"/>
    <cellStyle name="Hiperlink Visitado" xfId="9530" builtinId="9" hidden="1"/>
    <cellStyle name="Hiperlink Visitado" xfId="8845" builtinId="9" hidden="1"/>
    <cellStyle name="Hiperlink Visitado" xfId="9534" builtinId="9" hidden="1"/>
    <cellStyle name="Hiperlink Visitado" xfId="9536" builtinId="9" hidden="1"/>
    <cellStyle name="Hiperlink Visitado" xfId="9538" builtinId="9" hidden="1"/>
    <cellStyle name="Hiperlink Visitado" xfId="9540" builtinId="9" hidden="1"/>
    <cellStyle name="Hiperlink Visitado" xfId="9542" builtinId="9" hidden="1"/>
    <cellStyle name="Hiperlink Visitado" xfId="9544" builtinId="9" hidden="1"/>
    <cellStyle name="Hiperlink Visitado" xfId="9546" builtinId="9" hidden="1"/>
    <cellStyle name="Hiperlink Visitado" xfId="9548" builtinId="9" hidden="1"/>
    <cellStyle name="Hiperlink Visitado" xfId="9550" builtinId="9" hidden="1"/>
    <cellStyle name="Hiperlink Visitado" xfId="9552" builtinId="9" hidden="1"/>
    <cellStyle name="Hiperlink Visitado" xfId="9554" builtinId="9" hidden="1"/>
    <cellStyle name="Hiperlink Visitado" xfId="9556" builtinId="9" hidden="1"/>
    <cellStyle name="Hiperlink Visitado" xfId="9558" builtinId="9" hidden="1"/>
    <cellStyle name="Hiperlink Visitado" xfId="9560" builtinId="9" hidden="1"/>
    <cellStyle name="Hiperlink Visitado" xfId="9562" builtinId="9" hidden="1"/>
    <cellStyle name="Hiperlink Visitado" xfId="9564" builtinId="9" hidden="1"/>
    <cellStyle name="Hiperlink Visitado" xfId="9566" builtinId="9" hidden="1"/>
    <cellStyle name="Hiperlink Visitado" xfId="9568" builtinId="9" hidden="1"/>
    <cellStyle name="Hiperlink Visitado" xfId="9570" builtinId="9" hidden="1"/>
    <cellStyle name="Hiperlink Visitado" xfId="9572" builtinId="9" hidden="1"/>
    <cellStyle name="Hiperlink Visitado" xfId="9574" builtinId="9" hidden="1"/>
    <cellStyle name="Hiperlink Visitado" xfId="9576" builtinId="9" hidden="1"/>
    <cellStyle name="Hiperlink Visitado" xfId="9578" builtinId="9" hidden="1"/>
    <cellStyle name="Hiperlink Visitado" xfId="9580" builtinId="9" hidden="1"/>
    <cellStyle name="Hiperlink Visitado" xfId="9582" builtinId="9" hidden="1"/>
    <cellStyle name="Hiperlink Visitado" xfId="9584" builtinId="9" hidden="1"/>
    <cellStyle name="Hiperlink Visitado" xfId="9586" builtinId="9" hidden="1"/>
    <cellStyle name="Hiperlink Visitado" xfId="9588" builtinId="9" hidden="1"/>
    <cellStyle name="Hiperlink Visitado" xfId="9590" builtinId="9" hidden="1"/>
    <cellStyle name="Hiperlink Visitado" xfId="9592" builtinId="9" hidden="1"/>
    <cellStyle name="Hiperlink Visitado" xfId="9594" builtinId="9" hidden="1"/>
    <cellStyle name="Hiperlink Visitado" xfId="9596" builtinId="9" hidden="1"/>
    <cellStyle name="Hiperlink Visitado" xfId="9598" builtinId="9" hidden="1"/>
    <cellStyle name="Hiperlink Visitado" xfId="9600" builtinId="9" hidden="1"/>
    <cellStyle name="Hiperlink Visitado" xfId="9602" builtinId="9" hidden="1"/>
    <cellStyle name="Hiperlink Visitado" xfId="9604" builtinId="9" hidden="1"/>
    <cellStyle name="Hiperlink Visitado" xfId="9606" builtinId="9" hidden="1"/>
    <cellStyle name="Hiperlink Visitado" xfId="9608" builtinId="9" hidden="1"/>
    <cellStyle name="Hiperlink Visitado" xfId="9610" builtinId="9" hidden="1"/>
    <cellStyle name="Hiperlink Visitado" xfId="9612" builtinId="9" hidden="1"/>
    <cellStyle name="Hiperlink Visitado" xfId="9614" builtinId="9" hidden="1"/>
    <cellStyle name="Hiperlink Visitado" xfId="9616" builtinId="9" hidden="1"/>
    <cellStyle name="Hiperlink Visitado" xfId="9618" builtinId="9" hidden="1"/>
    <cellStyle name="Hiperlink Visitado" xfId="9620" builtinId="9" hidden="1"/>
    <cellStyle name="Hiperlink Visitado" xfId="9622" builtinId="9" hidden="1"/>
    <cellStyle name="Hiperlink Visitado" xfId="9624" builtinId="9" hidden="1"/>
    <cellStyle name="Hiperlink Visitado" xfId="9626" builtinId="9" hidden="1"/>
    <cellStyle name="Hiperlink Visitado" xfId="9628" builtinId="9" hidden="1"/>
    <cellStyle name="Hiperlink Visitado" xfId="8943" builtinId="9" hidden="1"/>
    <cellStyle name="Hiperlink Visitado" xfId="9632" builtinId="9" hidden="1"/>
    <cellStyle name="Hiperlink Visitado" xfId="9634" builtinId="9" hidden="1"/>
    <cellStyle name="Hiperlink Visitado" xfId="9636" builtinId="9" hidden="1"/>
    <cellStyle name="Hiperlink Visitado" xfId="9638" builtinId="9" hidden="1"/>
    <cellStyle name="Hiperlink Visitado" xfId="9640" builtinId="9" hidden="1"/>
    <cellStyle name="Hiperlink Visitado" xfId="9642" builtinId="9" hidden="1"/>
    <cellStyle name="Hiperlink Visitado" xfId="9644" builtinId="9" hidden="1"/>
    <cellStyle name="Hiperlink Visitado" xfId="9646" builtinId="9" hidden="1"/>
    <cellStyle name="Hiperlink Visitado" xfId="9648" builtinId="9" hidden="1"/>
    <cellStyle name="Hiperlink Visitado" xfId="9650" builtinId="9" hidden="1"/>
    <cellStyle name="Hiperlink Visitado" xfId="9652" builtinId="9" hidden="1"/>
    <cellStyle name="Hiperlink Visitado" xfId="9654" builtinId="9" hidden="1"/>
    <cellStyle name="Hiperlink Visitado" xfId="9656" builtinId="9" hidden="1"/>
    <cellStyle name="Hiperlink Visitado" xfId="9658" builtinId="9" hidden="1"/>
    <cellStyle name="Hiperlink Visitado" xfId="9660" builtinId="9" hidden="1"/>
    <cellStyle name="Hiperlink Visitado" xfId="9662" builtinId="9" hidden="1"/>
    <cellStyle name="Hiperlink Visitado" xfId="9664" builtinId="9" hidden="1"/>
    <cellStyle name="Hiperlink Visitado" xfId="9666" builtinId="9" hidden="1"/>
    <cellStyle name="Hiperlink Visitado" xfId="9668" builtinId="9" hidden="1"/>
    <cellStyle name="Hiperlink Visitado" xfId="9670" builtinId="9" hidden="1"/>
    <cellStyle name="Hiperlink Visitado" xfId="9672" builtinId="9" hidden="1"/>
    <cellStyle name="Hiperlink Visitado" xfId="9674" builtinId="9" hidden="1"/>
    <cellStyle name="Hiperlink Visitado" xfId="9676" builtinId="9" hidden="1"/>
    <cellStyle name="Hiperlink Visitado" xfId="9678" builtinId="9" hidden="1"/>
    <cellStyle name="Hiperlink Visitado" xfId="9680" builtinId="9" hidden="1"/>
    <cellStyle name="Hiperlink Visitado" xfId="9682" builtinId="9" hidden="1"/>
    <cellStyle name="Hiperlink Visitado" xfId="9684" builtinId="9" hidden="1"/>
    <cellStyle name="Hiperlink Visitado" xfId="9686" builtinId="9" hidden="1"/>
    <cellStyle name="Hiperlink Visitado" xfId="9688" builtinId="9" hidden="1"/>
    <cellStyle name="Hiperlink Visitado" xfId="9690" builtinId="9" hidden="1"/>
    <cellStyle name="Hiperlink Visitado" xfId="9692" builtinId="9" hidden="1"/>
    <cellStyle name="Hiperlink Visitado" xfId="9694" builtinId="9" hidden="1"/>
    <cellStyle name="Hiperlink Visitado" xfId="9696" builtinId="9" hidden="1"/>
    <cellStyle name="Hiperlink Visitado" xfId="9698" builtinId="9" hidden="1"/>
    <cellStyle name="Hiperlink Visitado" xfId="9700" builtinId="9" hidden="1"/>
    <cellStyle name="Hiperlink Visitado" xfId="9702" builtinId="9" hidden="1"/>
    <cellStyle name="Hiperlink Visitado" xfId="9704" builtinId="9" hidden="1"/>
    <cellStyle name="Hiperlink Visitado" xfId="9706" builtinId="9" hidden="1"/>
    <cellStyle name="Hiperlink Visitado" xfId="9708" builtinId="9" hidden="1"/>
    <cellStyle name="Hiperlink Visitado" xfId="9710" builtinId="9" hidden="1"/>
    <cellStyle name="Hiperlink Visitado" xfId="9712" builtinId="9" hidden="1"/>
    <cellStyle name="Hiperlink Visitado" xfId="9714" builtinId="9" hidden="1"/>
    <cellStyle name="Hiperlink Visitado" xfId="9716" builtinId="9" hidden="1"/>
    <cellStyle name="Hiperlink Visitado" xfId="9718" builtinId="9" hidden="1"/>
    <cellStyle name="Hiperlink Visitado" xfId="9720" builtinId="9" hidden="1"/>
    <cellStyle name="Hiperlink Visitado" xfId="9722" builtinId="9" hidden="1"/>
    <cellStyle name="Hiperlink Visitado" xfId="9724" builtinId="9" hidden="1"/>
    <cellStyle name="Hiperlink Visitado" xfId="9726" builtinId="9" hidden="1"/>
    <cellStyle name="Hiperlink Visitado" xfId="9041" builtinId="9" hidden="1"/>
    <cellStyle name="Hiperlink Visitado" xfId="9730" builtinId="9" hidden="1"/>
    <cellStyle name="Hiperlink Visitado" xfId="9732" builtinId="9" hidden="1"/>
    <cellStyle name="Hiperlink Visitado" xfId="9734" builtinId="9" hidden="1"/>
    <cellStyle name="Hiperlink Visitado" xfId="9736" builtinId="9" hidden="1"/>
    <cellStyle name="Hiperlink Visitado" xfId="9738" builtinId="9" hidden="1"/>
    <cellStyle name="Hiperlink Visitado" xfId="9740" builtinId="9" hidden="1"/>
    <cellStyle name="Hiperlink Visitado" xfId="9742" builtinId="9" hidden="1"/>
    <cellStyle name="Hiperlink Visitado" xfId="9744" builtinId="9" hidden="1"/>
    <cellStyle name="Hiperlink Visitado" xfId="9746" builtinId="9" hidden="1"/>
    <cellStyle name="Hiperlink Visitado" xfId="9748" builtinId="9" hidden="1"/>
    <cellStyle name="Hiperlink Visitado" xfId="9750" builtinId="9" hidden="1"/>
    <cellStyle name="Hiperlink Visitado" xfId="9752" builtinId="9" hidden="1"/>
    <cellStyle name="Hiperlink Visitado" xfId="9754" builtinId="9" hidden="1"/>
    <cellStyle name="Hiperlink Visitado" xfId="9756" builtinId="9" hidden="1"/>
    <cellStyle name="Hiperlink Visitado" xfId="9758" builtinId="9" hidden="1"/>
    <cellStyle name="Hiperlink Visitado" xfId="9760" builtinId="9" hidden="1"/>
    <cellStyle name="Hiperlink Visitado" xfId="9762" builtinId="9" hidden="1"/>
    <cellStyle name="Hiperlink Visitado" xfId="9764" builtinId="9" hidden="1"/>
    <cellStyle name="Hiperlink Visitado" xfId="9766" builtinId="9" hidden="1"/>
    <cellStyle name="Hiperlink Visitado" xfId="9768" builtinId="9" hidden="1"/>
    <cellStyle name="Hiperlink Visitado" xfId="9770" builtinId="9" hidden="1"/>
    <cellStyle name="Hiperlink Visitado" xfId="9772" builtinId="9" hidden="1"/>
    <cellStyle name="Hiperlink Visitado" xfId="9774" builtinId="9" hidden="1"/>
    <cellStyle name="Hiperlink Visitado" xfId="9776" builtinId="9" hidden="1"/>
    <cellStyle name="Hiperlink Visitado" xfId="9778" builtinId="9" hidden="1"/>
    <cellStyle name="Hiperlink Visitado" xfId="9780" builtinId="9" hidden="1"/>
    <cellStyle name="Hiperlink Visitado" xfId="9782" builtinId="9" hidden="1"/>
    <cellStyle name="Hiperlink Visitado" xfId="9784" builtinId="9" hidden="1"/>
    <cellStyle name="Hiperlink Visitado" xfId="9786" builtinId="9" hidden="1"/>
    <cellStyle name="Hiperlink Visitado" xfId="9788" builtinId="9" hidden="1"/>
    <cellStyle name="Hiperlink Visitado" xfId="9790" builtinId="9" hidden="1"/>
    <cellStyle name="Hiperlink Visitado" xfId="9792" builtinId="9" hidden="1"/>
    <cellStyle name="Hiperlink Visitado" xfId="9794" builtinId="9" hidden="1"/>
    <cellStyle name="Hiperlink Visitado" xfId="9796" builtinId="9" hidden="1"/>
    <cellStyle name="Hiperlink Visitado" xfId="9798" builtinId="9" hidden="1"/>
    <cellStyle name="Hiperlink Visitado" xfId="9800" builtinId="9" hidden="1"/>
    <cellStyle name="Hiperlink Visitado" xfId="9802" builtinId="9" hidden="1"/>
    <cellStyle name="Hiperlink Visitado" xfId="9804" builtinId="9" hidden="1"/>
    <cellStyle name="Hiperlink Visitado" xfId="9806" builtinId="9" hidden="1"/>
    <cellStyle name="Hiperlink Visitado" xfId="9808" builtinId="9" hidden="1"/>
    <cellStyle name="Hiperlink Visitado" xfId="9810" builtinId="9" hidden="1"/>
    <cellStyle name="Hiperlink Visitado" xfId="9812" builtinId="9" hidden="1"/>
    <cellStyle name="Hiperlink Visitado" xfId="9814" builtinId="9" hidden="1"/>
    <cellStyle name="Hiperlink Visitado" xfId="9816" builtinId="9" hidden="1"/>
    <cellStyle name="Hiperlink Visitado" xfId="9818" builtinId="9" hidden="1"/>
    <cellStyle name="Hiperlink Visitado" xfId="9820" builtinId="9" hidden="1"/>
    <cellStyle name="Hiperlink Visitado" xfId="9822" builtinId="9" hidden="1"/>
    <cellStyle name="Hiperlink Visitado" xfId="9824" builtinId="9" hidden="1"/>
    <cellStyle name="Hiperlink Visitado" xfId="9139" builtinId="9" hidden="1"/>
    <cellStyle name="Hiperlink Visitado" xfId="9828" builtinId="9" hidden="1"/>
    <cellStyle name="Hiperlink Visitado" xfId="9830" builtinId="9" hidden="1"/>
    <cellStyle name="Hiperlink Visitado" xfId="9832" builtinId="9" hidden="1"/>
    <cellStyle name="Hiperlink Visitado" xfId="9834" builtinId="9" hidden="1"/>
    <cellStyle name="Hiperlink Visitado" xfId="9836" builtinId="9" hidden="1"/>
    <cellStyle name="Hiperlink Visitado" xfId="9838" builtinId="9" hidden="1"/>
    <cellStyle name="Hiperlink Visitado" xfId="9840" builtinId="9" hidden="1"/>
    <cellStyle name="Hiperlink Visitado" xfId="9842" builtinId="9" hidden="1"/>
    <cellStyle name="Hiperlink Visitado" xfId="9844" builtinId="9" hidden="1"/>
    <cellStyle name="Hiperlink Visitado" xfId="9846" builtinId="9" hidden="1"/>
    <cellStyle name="Hiperlink Visitado" xfId="9848" builtinId="9" hidden="1"/>
    <cellStyle name="Hiperlink Visitado" xfId="9850" builtinId="9" hidden="1"/>
    <cellStyle name="Hiperlink Visitado" xfId="9852" builtinId="9" hidden="1"/>
    <cellStyle name="Hiperlink Visitado" xfId="9854" builtinId="9" hidden="1"/>
    <cellStyle name="Hiperlink Visitado" xfId="9856" builtinId="9" hidden="1"/>
    <cellStyle name="Hiperlink Visitado" xfId="9858" builtinId="9" hidden="1"/>
    <cellStyle name="Hiperlink Visitado" xfId="9860" builtinId="9" hidden="1"/>
    <cellStyle name="Hiperlink Visitado" xfId="9862" builtinId="9" hidden="1"/>
    <cellStyle name="Hiperlink Visitado" xfId="9864" builtinId="9" hidden="1"/>
    <cellStyle name="Hiperlink Visitado" xfId="9866" builtinId="9" hidden="1"/>
    <cellStyle name="Hiperlink Visitado" xfId="9868" builtinId="9" hidden="1"/>
    <cellStyle name="Hiperlink Visitado" xfId="9870" builtinId="9" hidden="1"/>
    <cellStyle name="Hiperlink Visitado" xfId="9872" builtinId="9" hidden="1"/>
    <cellStyle name="Hiperlink Visitado" xfId="9874" builtinId="9" hidden="1"/>
    <cellStyle name="Hiperlink Visitado" xfId="9876" builtinId="9" hidden="1"/>
    <cellStyle name="Hiperlink Visitado" xfId="9878" builtinId="9" hidden="1"/>
    <cellStyle name="Hiperlink Visitado" xfId="9880" builtinId="9" hidden="1"/>
    <cellStyle name="Hiperlink Visitado" xfId="9882" builtinId="9" hidden="1"/>
    <cellStyle name="Hiperlink Visitado" xfId="9884" builtinId="9" hidden="1"/>
    <cellStyle name="Hiperlink Visitado" xfId="9886" builtinId="9" hidden="1"/>
    <cellStyle name="Hiperlink Visitado" xfId="9888" builtinId="9" hidden="1"/>
    <cellStyle name="Hiperlink Visitado" xfId="9890" builtinId="9" hidden="1"/>
    <cellStyle name="Hiperlink Visitado" xfId="9892" builtinId="9" hidden="1"/>
    <cellStyle name="Hiperlink Visitado" xfId="9894" builtinId="9" hidden="1"/>
    <cellStyle name="Hiperlink Visitado" xfId="9896" builtinId="9" hidden="1"/>
    <cellStyle name="Hiperlink Visitado" xfId="9898" builtinId="9" hidden="1"/>
    <cellStyle name="Hiperlink Visitado" xfId="9900" builtinId="9" hidden="1"/>
    <cellStyle name="Hiperlink Visitado" xfId="9902" builtinId="9" hidden="1"/>
    <cellStyle name="Hiperlink Visitado" xfId="9904" builtinId="9" hidden="1"/>
    <cellStyle name="Hiperlink Visitado" xfId="9906" builtinId="9" hidden="1"/>
    <cellStyle name="Hiperlink Visitado" xfId="9908" builtinId="9" hidden="1"/>
    <cellStyle name="Hiperlink Visitado" xfId="9910" builtinId="9" hidden="1"/>
    <cellStyle name="Hiperlink Visitado" xfId="9912" builtinId="9" hidden="1"/>
    <cellStyle name="Hiperlink Visitado" xfId="9914" builtinId="9" hidden="1"/>
    <cellStyle name="Hiperlink Visitado" xfId="9916" builtinId="9" hidden="1"/>
    <cellStyle name="Hiperlink Visitado" xfId="9918" builtinId="9" hidden="1"/>
    <cellStyle name="Hiperlink Visitado" xfId="9920" builtinId="9" hidden="1"/>
    <cellStyle name="Hiperlink Visitado" xfId="9922" builtinId="9" hidden="1"/>
    <cellStyle name="Hiperlink Visitado" xfId="9237" builtinId="9" hidden="1"/>
    <cellStyle name="Hiperlink Visitado" xfId="9926" builtinId="9" hidden="1"/>
    <cellStyle name="Hiperlink Visitado" xfId="9928" builtinId="9" hidden="1"/>
    <cellStyle name="Hiperlink Visitado" xfId="9930" builtinId="9" hidden="1"/>
    <cellStyle name="Hiperlink Visitado" xfId="9932" builtinId="9" hidden="1"/>
    <cellStyle name="Hiperlink Visitado" xfId="9934" builtinId="9" hidden="1"/>
    <cellStyle name="Hiperlink Visitado" xfId="9936" builtinId="9" hidden="1"/>
    <cellStyle name="Hiperlink Visitado" xfId="9938" builtinId="9" hidden="1"/>
    <cellStyle name="Hiperlink Visitado" xfId="9940" builtinId="9" hidden="1"/>
    <cellStyle name="Hiperlink Visitado" xfId="9942" builtinId="9" hidden="1"/>
    <cellStyle name="Hiperlink Visitado" xfId="9944" builtinId="9" hidden="1"/>
    <cellStyle name="Hiperlink Visitado" xfId="9946" builtinId="9" hidden="1"/>
    <cellStyle name="Hiperlink Visitado" xfId="9948" builtinId="9" hidden="1"/>
    <cellStyle name="Hiperlink Visitado" xfId="9950" builtinId="9" hidden="1"/>
    <cellStyle name="Hiperlink Visitado" xfId="9952" builtinId="9" hidden="1"/>
    <cellStyle name="Hiperlink Visitado" xfId="9954" builtinId="9" hidden="1"/>
    <cellStyle name="Hiperlink Visitado" xfId="9956" builtinId="9" hidden="1"/>
    <cellStyle name="Hiperlink Visitado" xfId="9958" builtinId="9" hidden="1"/>
    <cellStyle name="Hiperlink Visitado" xfId="9960" builtinId="9" hidden="1"/>
    <cellStyle name="Hiperlink Visitado" xfId="9962" builtinId="9" hidden="1"/>
    <cellStyle name="Hiperlink Visitado" xfId="9964" builtinId="9" hidden="1"/>
    <cellStyle name="Hiperlink Visitado" xfId="9966" builtinId="9" hidden="1"/>
    <cellStyle name="Hiperlink Visitado" xfId="9968" builtinId="9" hidden="1"/>
    <cellStyle name="Hiperlink Visitado" xfId="9970" builtinId="9" hidden="1"/>
    <cellStyle name="Hiperlink Visitado" xfId="9972" builtinId="9" hidden="1"/>
    <cellStyle name="Hiperlink Visitado" xfId="9974" builtinId="9" hidden="1"/>
    <cellStyle name="Hiperlink Visitado" xfId="9976" builtinId="9" hidden="1"/>
    <cellStyle name="Hiperlink Visitado" xfId="9978" builtinId="9" hidden="1"/>
    <cellStyle name="Hiperlink Visitado" xfId="9980" builtinId="9" hidden="1"/>
    <cellStyle name="Hiperlink Visitado" xfId="9982" builtinId="9" hidden="1"/>
    <cellStyle name="Hiperlink Visitado" xfId="9984" builtinId="9" hidden="1"/>
    <cellStyle name="Hiperlink Visitado" xfId="9986" builtinId="9" hidden="1"/>
    <cellStyle name="Hiperlink Visitado" xfId="9988" builtinId="9" hidden="1"/>
    <cellStyle name="Hiperlink Visitado" xfId="9990" builtinId="9" hidden="1"/>
    <cellStyle name="Hiperlink Visitado" xfId="9992" builtinId="9" hidden="1"/>
    <cellStyle name="Hiperlink Visitado" xfId="9994" builtinId="9" hidden="1"/>
    <cellStyle name="Hiperlink Visitado" xfId="9996" builtinId="9" hidden="1"/>
    <cellStyle name="Hiperlink Visitado" xfId="9998" builtinId="9" hidden="1"/>
    <cellStyle name="Hiperlink Visitado" xfId="10000" builtinId="9" hidden="1"/>
    <cellStyle name="Hiperlink Visitado" xfId="10002" builtinId="9" hidden="1"/>
    <cellStyle name="Hiperlink Visitado" xfId="10004" builtinId="9" hidden="1"/>
    <cellStyle name="Hiperlink Visitado" xfId="10006" builtinId="9" hidden="1"/>
    <cellStyle name="Hiperlink Visitado" xfId="10008" builtinId="9" hidden="1"/>
    <cellStyle name="Hiperlink Visitado" xfId="10010" builtinId="9" hidden="1"/>
    <cellStyle name="Hiperlink Visitado" xfId="10012" builtinId="9" hidden="1"/>
    <cellStyle name="Hiperlink Visitado" xfId="10014" builtinId="9" hidden="1"/>
    <cellStyle name="Hiperlink Visitado" xfId="10016" builtinId="9" hidden="1"/>
    <cellStyle name="Hiperlink Visitado" xfId="10018" builtinId="9" hidden="1"/>
    <cellStyle name="Hiperlink Visitado" xfId="10020" builtinId="9" hidden="1"/>
    <cellStyle name="Hiperlink Visitado" xfId="9335" builtinId="9" hidden="1"/>
    <cellStyle name="Hiperlink Visitado" xfId="10024" builtinId="9" hidden="1"/>
    <cellStyle name="Hiperlink Visitado" xfId="10026" builtinId="9" hidden="1"/>
    <cellStyle name="Hiperlink Visitado" xfId="10028" builtinId="9" hidden="1"/>
    <cellStyle name="Hiperlink Visitado" xfId="10030" builtinId="9" hidden="1"/>
    <cellStyle name="Hiperlink Visitado" xfId="10032" builtinId="9" hidden="1"/>
    <cellStyle name="Hiperlink Visitado" xfId="10034" builtinId="9" hidden="1"/>
    <cellStyle name="Hiperlink Visitado" xfId="10036" builtinId="9" hidden="1"/>
    <cellStyle name="Hiperlink Visitado" xfId="10038" builtinId="9" hidden="1"/>
    <cellStyle name="Hiperlink Visitado" xfId="10040" builtinId="9" hidden="1"/>
    <cellStyle name="Hiperlink Visitado" xfId="10042" builtinId="9" hidden="1"/>
    <cellStyle name="Hiperlink Visitado" xfId="10044" builtinId="9" hidden="1"/>
    <cellStyle name="Hiperlink Visitado" xfId="10046" builtinId="9" hidden="1"/>
    <cellStyle name="Hiperlink Visitado" xfId="10048" builtinId="9" hidden="1"/>
    <cellStyle name="Hiperlink Visitado" xfId="10050" builtinId="9" hidden="1"/>
    <cellStyle name="Hiperlink Visitado" xfId="10052" builtinId="9" hidden="1"/>
    <cellStyle name="Hiperlink Visitado" xfId="10054" builtinId="9" hidden="1"/>
    <cellStyle name="Hiperlink Visitado" xfId="10056" builtinId="9" hidden="1"/>
    <cellStyle name="Hiperlink Visitado" xfId="10058" builtinId="9" hidden="1"/>
    <cellStyle name="Hiperlink Visitado" xfId="10060" builtinId="9" hidden="1"/>
    <cellStyle name="Hiperlink Visitado" xfId="10062" builtinId="9" hidden="1"/>
    <cellStyle name="Hiperlink Visitado" xfId="10064" builtinId="9" hidden="1"/>
    <cellStyle name="Hiperlink Visitado" xfId="10066" builtinId="9" hidden="1"/>
    <cellStyle name="Hiperlink Visitado" xfId="10068" builtinId="9" hidden="1"/>
    <cellStyle name="Hiperlink Visitado" xfId="10070" builtinId="9" hidden="1"/>
    <cellStyle name="Hiperlink Visitado" xfId="10072" builtinId="9" hidden="1"/>
    <cellStyle name="Hiperlink Visitado" xfId="10074" builtinId="9" hidden="1"/>
    <cellStyle name="Hiperlink Visitado" xfId="10076" builtinId="9" hidden="1"/>
    <cellStyle name="Hiperlink Visitado" xfId="10078" builtinId="9" hidden="1"/>
    <cellStyle name="Hiperlink Visitado" xfId="10080" builtinId="9" hidden="1"/>
    <cellStyle name="Hiperlink Visitado" xfId="10082" builtinId="9" hidden="1"/>
    <cellStyle name="Hiperlink Visitado" xfId="10084" builtinId="9" hidden="1"/>
    <cellStyle name="Hiperlink Visitado" xfId="10086" builtinId="9" hidden="1"/>
    <cellStyle name="Hiperlink Visitado" xfId="10088" builtinId="9" hidden="1"/>
    <cellStyle name="Hiperlink Visitado" xfId="10090" builtinId="9" hidden="1"/>
    <cellStyle name="Hiperlink Visitado" xfId="10092" builtinId="9" hidden="1"/>
    <cellStyle name="Hiperlink Visitado" xfId="10094" builtinId="9" hidden="1"/>
    <cellStyle name="Hiperlink Visitado" xfId="10096" builtinId="9" hidden="1"/>
    <cellStyle name="Hiperlink Visitado" xfId="10098" builtinId="9" hidden="1"/>
    <cellStyle name="Hiperlink Visitado" xfId="10100" builtinId="9" hidden="1"/>
    <cellStyle name="Hiperlink Visitado" xfId="10102" builtinId="9" hidden="1"/>
    <cellStyle name="Hiperlink Visitado" xfId="10104" builtinId="9" hidden="1"/>
    <cellStyle name="Hiperlink Visitado" xfId="10106" builtinId="9" hidden="1"/>
    <cellStyle name="Hiperlink Visitado" xfId="10108" builtinId="9" hidden="1"/>
    <cellStyle name="Hiperlink Visitado" xfId="10110" builtinId="9" hidden="1"/>
    <cellStyle name="Hiperlink Visitado" xfId="10112" builtinId="9" hidden="1"/>
    <cellStyle name="Hiperlink Visitado" xfId="10114" builtinId="9" hidden="1"/>
    <cellStyle name="Hiperlink Visitado" xfId="10116" builtinId="9" hidden="1"/>
    <cellStyle name="Hiperlink Visitado" xfId="10118" builtinId="9" hidden="1"/>
    <cellStyle name="Hiperlink Visitado" xfId="9433" builtinId="9" hidden="1"/>
    <cellStyle name="Hiperlink Visitado" xfId="10122" builtinId="9" hidden="1"/>
    <cellStyle name="Hiperlink Visitado" xfId="10124" builtinId="9" hidden="1"/>
    <cellStyle name="Hiperlink Visitado" xfId="10126" builtinId="9" hidden="1"/>
    <cellStyle name="Hiperlink Visitado" xfId="10128" builtinId="9" hidden="1"/>
    <cellStyle name="Hiperlink Visitado" xfId="10130" builtinId="9" hidden="1"/>
    <cellStyle name="Hiperlink Visitado" xfId="10132" builtinId="9" hidden="1"/>
    <cellStyle name="Hiperlink Visitado" xfId="10134" builtinId="9" hidden="1"/>
    <cellStyle name="Hiperlink Visitado" xfId="10136" builtinId="9" hidden="1"/>
    <cellStyle name="Hiperlink Visitado" xfId="10138" builtinId="9" hidden="1"/>
    <cellStyle name="Hiperlink Visitado" xfId="10140" builtinId="9" hidden="1"/>
    <cellStyle name="Hiperlink Visitado" xfId="10142" builtinId="9" hidden="1"/>
    <cellStyle name="Hiperlink Visitado" xfId="10144" builtinId="9" hidden="1"/>
    <cellStyle name="Hiperlink Visitado" xfId="10146" builtinId="9" hidden="1"/>
    <cellStyle name="Hiperlink Visitado" xfId="10148" builtinId="9" hidden="1"/>
    <cellStyle name="Hiperlink Visitado" xfId="10150" builtinId="9" hidden="1"/>
    <cellStyle name="Hiperlink Visitado" xfId="10152" builtinId="9" hidden="1"/>
    <cellStyle name="Hiperlink Visitado" xfId="10154" builtinId="9" hidden="1"/>
    <cellStyle name="Hiperlink Visitado" xfId="10156" builtinId="9" hidden="1"/>
    <cellStyle name="Hiperlink Visitado" xfId="10158" builtinId="9" hidden="1"/>
    <cellStyle name="Hiperlink Visitado" xfId="10160" builtinId="9" hidden="1"/>
    <cellStyle name="Hiperlink Visitado" xfId="10162" builtinId="9" hidden="1"/>
    <cellStyle name="Hiperlink Visitado" xfId="10164" builtinId="9" hidden="1"/>
    <cellStyle name="Hiperlink Visitado" xfId="10166" builtinId="9" hidden="1"/>
    <cellStyle name="Hiperlink Visitado" xfId="10168" builtinId="9" hidden="1"/>
    <cellStyle name="Hiperlink Visitado" xfId="10170" builtinId="9" hidden="1"/>
    <cellStyle name="Hiperlink Visitado" xfId="10172" builtinId="9" hidden="1"/>
    <cellStyle name="Hiperlink Visitado" xfId="10174" builtinId="9" hidden="1"/>
    <cellStyle name="Hiperlink Visitado" xfId="10176" builtinId="9" hidden="1"/>
    <cellStyle name="Hiperlink Visitado" xfId="10178" builtinId="9" hidden="1"/>
    <cellStyle name="Hiperlink Visitado" xfId="10180" builtinId="9" hidden="1"/>
    <cellStyle name="Hiperlink Visitado" xfId="10182" builtinId="9" hidden="1"/>
    <cellStyle name="Hiperlink Visitado" xfId="10184" builtinId="9" hidden="1"/>
    <cellStyle name="Hiperlink Visitado" xfId="10186" builtinId="9" hidden="1"/>
    <cellStyle name="Hiperlink Visitado" xfId="10188" builtinId="9" hidden="1"/>
    <cellStyle name="Hiperlink Visitado" xfId="10190" builtinId="9" hidden="1"/>
    <cellStyle name="Hiperlink Visitado" xfId="10192" builtinId="9" hidden="1"/>
    <cellStyle name="Hiperlink Visitado" xfId="10194" builtinId="9" hidden="1"/>
    <cellStyle name="Hiperlink Visitado" xfId="10196" builtinId="9" hidden="1"/>
    <cellStyle name="Hiperlink Visitado" xfId="10198" builtinId="9" hidden="1"/>
    <cellStyle name="Hiperlink Visitado" xfId="10200" builtinId="9" hidden="1"/>
    <cellStyle name="Hiperlink Visitado" xfId="10202" builtinId="9" hidden="1"/>
    <cellStyle name="Hiperlink Visitado" xfId="10204" builtinId="9" hidden="1"/>
    <cellStyle name="Hiperlink Visitado" xfId="10206" builtinId="9" hidden="1"/>
    <cellStyle name="Hiperlink Visitado" xfId="10208" builtinId="9" hidden="1"/>
    <cellStyle name="Hiperlink Visitado" xfId="10210" builtinId="9" hidden="1"/>
    <cellStyle name="Hiperlink Visitado" xfId="10212" builtinId="9" hidden="1"/>
    <cellStyle name="Hiperlink Visitado" xfId="10214" builtinId="9" hidden="1"/>
    <cellStyle name="Hiperlink Visitado" xfId="10216" builtinId="9" hidden="1"/>
    <cellStyle name="Hiperlink Visitado" xfId="9531" builtinId="9" hidden="1"/>
    <cellStyle name="Hiperlink Visitado" xfId="10220" builtinId="9" hidden="1"/>
    <cellStyle name="Hiperlink Visitado" xfId="10222" builtinId="9" hidden="1"/>
    <cellStyle name="Hiperlink Visitado" xfId="10224" builtinId="9" hidden="1"/>
    <cellStyle name="Hiperlink Visitado" xfId="10226" builtinId="9" hidden="1"/>
    <cellStyle name="Hiperlink Visitado" xfId="10228" builtinId="9" hidden="1"/>
    <cellStyle name="Hiperlink Visitado" xfId="10230" builtinId="9" hidden="1"/>
    <cellStyle name="Hiperlink Visitado" xfId="10232" builtinId="9" hidden="1"/>
    <cellStyle name="Hiperlink Visitado" xfId="10234" builtinId="9" hidden="1"/>
    <cellStyle name="Hiperlink Visitado" xfId="10236" builtinId="9" hidden="1"/>
    <cellStyle name="Hiperlink Visitado" xfId="10238" builtinId="9" hidden="1"/>
    <cellStyle name="Hiperlink Visitado" xfId="10240" builtinId="9" hidden="1"/>
    <cellStyle name="Hiperlink Visitado" xfId="10242" builtinId="9" hidden="1"/>
    <cellStyle name="Hiperlink Visitado" xfId="10244" builtinId="9" hidden="1"/>
    <cellStyle name="Hiperlink Visitado" xfId="10246" builtinId="9" hidden="1"/>
    <cellStyle name="Hiperlink Visitado" xfId="10248" builtinId="9" hidden="1"/>
    <cellStyle name="Hiperlink Visitado" xfId="10250" builtinId="9" hidden="1"/>
    <cellStyle name="Hiperlink Visitado" xfId="10252" builtinId="9" hidden="1"/>
    <cellStyle name="Hiperlink Visitado" xfId="10254" builtinId="9" hidden="1"/>
    <cellStyle name="Hiperlink Visitado" xfId="10256" builtinId="9" hidden="1"/>
    <cellStyle name="Hiperlink Visitado" xfId="10258" builtinId="9" hidden="1"/>
    <cellStyle name="Hiperlink Visitado" xfId="10260" builtinId="9" hidden="1"/>
    <cellStyle name="Hiperlink Visitado" xfId="10262" builtinId="9" hidden="1"/>
    <cellStyle name="Hiperlink Visitado" xfId="10264" builtinId="9" hidden="1"/>
    <cellStyle name="Hiperlink Visitado" xfId="10266" builtinId="9" hidden="1"/>
    <cellStyle name="Hiperlink Visitado" xfId="10268" builtinId="9" hidden="1"/>
    <cellStyle name="Hiperlink Visitado" xfId="10270" builtinId="9" hidden="1"/>
    <cellStyle name="Hiperlink Visitado" xfId="10272" builtinId="9" hidden="1"/>
    <cellStyle name="Hiperlink Visitado" xfId="10274" builtinId="9" hidden="1"/>
    <cellStyle name="Hiperlink Visitado" xfId="10276" builtinId="9" hidden="1"/>
    <cellStyle name="Hiperlink Visitado" xfId="10278" builtinId="9" hidden="1"/>
    <cellStyle name="Hiperlink Visitado" xfId="10280" builtinId="9" hidden="1"/>
    <cellStyle name="Hiperlink Visitado" xfId="10282" builtinId="9" hidden="1"/>
    <cellStyle name="Hiperlink Visitado" xfId="10284" builtinId="9" hidden="1"/>
    <cellStyle name="Hiperlink Visitado" xfId="10286" builtinId="9" hidden="1"/>
    <cellStyle name="Hiperlink Visitado" xfId="10288" builtinId="9" hidden="1"/>
    <cellStyle name="Hiperlink Visitado" xfId="10290" builtinId="9" hidden="1"/>
    <cellStyle name="Hiperlink Visitado" xfId="10292" builtinId="9" hidden="1"/>
    <cellStyle name="Hiperlink Visitado" xfId="10294" builtinId="9" hidden="1"/>
    <cellStyle name="Hiperlink Visitado" xfId="10296" builtinId="9" hidden="1"/>
    <cellStyle name="Hiperlink Visitado" xfId="10298" builtinId="9" hidden="1"/>
    <cellStyle name="Hiperlink Visitado" xfId="10300" builtinId="9" hidden="1"/>
    <cellStyle name="Hiperlink Visitado" xfId="10302" builtinId="9" hidden="1"/>
    <cellStyle name="Hiperlink Visitado" xfId="10304" builtinId="9" hidden="1"/>
    <cellStyle name="Hiperlink Visitado" xfId="10306" builtinId="9" hidden="1"/>
    <cellStyle name="Hiperlink Visitado" xfId="10308" builtinId="9" hidden="1"/>
    <cellStyle name="Hiperlink Visitado" xfId="10310" builtinId="9" hidden="1"/>
    <cellStyle name="Hiperlink Visitado" xfId="10312" builtinId="9" hidden="1"/>
    <cellStyle name="Hiperlink Visitado" xfId="10314" builtinId="9" hidden="1"/>
    <cellStyle name="Hiperlink Visitado" xfId="9629" builtinId="9" hidden="1"/>
    <cellStyle name="Hiperlink Visitado" xfId="10318" builtinId="9" hidden="1"/>
    <cellStyle name="Hiperlink Visitado" xfId="10320" builtinId="9" hidden="1"/>
    <cellStyle name="Hiperlink Visitado" xfId="10322" builtinId="9" hidden="1"/>
    <cellStyle name="Hiperlink Visitado" xfId="10324" builtinId="9" hidden="1"/>
    <cellStyle name="Hiperlink Visitado" xfId="10326" builtinId="9" hidden="1"/>
    <cellStyle name="Hiperlink Visitado" xfId="10328" builtinId="9" hidden="1"/>
    <cellStyle name="Hiperlink Visitado" xfId="10330" builtinId="9" hidden="1"/>
    <cellStyle name="Hiperlink Visitado" xfId="10332" builtinId="9" hidden="1"/>
    <cellStyle name="Hiperlink Visitado" xfId="10334" builtinId="9" hidden="1"/>
    <cellStyle name="Hiperlink Visitado" xfId="10336" builtinId="9" hidden="1"/>
    <cellStyle name="Hiperlink Visitado" xfId="10338" builtinId="9" hidden="1"/>
    <cellStyle name="Hiperlink Visitado" xfId="10340" builtinId="9" hidden="1"/>
    <cellStyle name="Hiperlink Visitado" xfId="10342" builtinId="9" hidden="1"/>
    <cellStyle name="Hiperlink Visitado" xfId="10344" builtinId="9" hidden="1"/>
    <cellStyle name="Hiperlink Visitado" xfId="10346" builtinId="9" hidden="1"/>
    <cellStyle name="Hiperlink Visitado" xfId="10348" builtinId="9" hidden="1"/>
    <cellStyle name="Hiperlink Visitado" xfId="10350" builtinId="9" hidden="1"/>
    <cellStyle name="Hiperlink Visitado" xfId="10352" builtinId="9" hidden="1"/>
    <cellStyle name="Hiperlink Visitado" xfId="10354" builtinId="9" hidden="1"/>
    <cellStyle name="Hiperlink Visitado" xfId="10356" builtinId="9" hidden="1"/>
    <cellStyle name="Hiperlink Visitado" xfId="10358" builtinId="9" hidden="1"/>
    <cellStyle name="Hiperlink Visitado" xfId="10360" builtinId="9" hidden="1"/>
    <cellStyle name="Hiperlink Visitado" xfId="10362" builtinId="9" hidden="1"/>
    <cellStyle name="Hiperlink Visitado" xfId="10364" builtinId="9" hidden="1"/>
    <cellStyle name="Hiperlink Visitado" xfId="10366" builtinId="9" hidden="1"/>
    <cellStyle name="Hiperlink Visitado" xfId="10368" builtinId="9" hidden="1"/>
    <cellStyle name="Hiperlink Visitado" xfId="10370" builtinId="9" hidden="1"/>
    <cellStyle name="Hiperlink Visitado" xfId="10372" builtinId="9" hidden="1"/>
    <cellStyle name="Hiperlink Visitado" xfId="10374" builtinId="9" hidden="1"/>
    <cellStyle name="Hiperlink Visitado" xfId="10376" builtinId="9" hidden="1"/>
    <cellStyle name="Hiperlink Visitado" xfId="10378" builtinId="9" hidden="1"/>
    <cellStyle name="Hiperlink Visitado" xfId="10380" builtinId="9" hidden="1"/>
    <cellStyle name="Hiperlink Visitado" xfId="10382" builtinId="9" hidden="1"/>
    <cellStyle name="Hiperlink Visitado" xfId="10384" builtinId="9" hidden="1"/>
    <cellStyle name="Hiperlink Visitado" xfId="10386" builtinId="9" hidden="1"/>
    <cellStyle name="Hiperlink Visitado" xfId="10388" builtinId="9" hidden="1"/>
    <cellStyle name="Hiperlink Visitado" xfId="10390" builtinId="9" hidden="1"/>
    <cellStyle name="Hiperlink Visitado" xfId="10392" builtinId="9" hidden="1"/>
    <cellStyle name="Hiperlink Visitado" xfId="10394" builtinId="9" hidden="1"/>
    <cellStyle name="Hiperlink Visitado" xfId="10396" builtinId="9" hidden="1"/>
    <cellStyle name="Hiperlink Visitado" xfId="10398" builtinId="9" hidden="1"/>
    <cellStyle name="Hiperlink Visitado" xfId="10400" builtinId="9" hidden="1"/>
    <cellStyle name="Hiperlink Visitado" xfId="10402" builtinId="9" hidden="1"/>
    <cellStyle name="Hiperlink Visitado" xfId="10404" builtinId="9" hidden="1"/>
    <cellStyle name="Hiperlink Visitado" xfId="10406" builtinId="9" hidden="1"/>
    <cellStyle name="Hiperlink Visitado" xfId="10408" builtinId="9" hidden="1"/>
    <cellStyle name="Hiperlink Visitado" xfId="10410" builtinId="9" hidden="1"/>
    <cellStyle name="Hiperlink Visitado" xfId="10412" builtinId="9" hidden="1"/>
    <cellStyle name="Hiperlink Visitado" xfId="9727" builtinId="9" hidden="1"/>
    <cellStyle name="Hiperlink Visitado" xfId="10416" builtinId="9" hidden="1"/>
    <cellStyle name="Hiperlink Visitado" xfId="10418" builtinId="9" hidden="1"/>
    <cellStyle name="Hiperlink Visitado" xfId="10420" builtinId="9" hidden="1"/>
    <cellStyle name="Hiperlink Visitado" xfId="10422" builtinId="9" hidden="1"/>
    <cellStyle name="Hiperlink Visitado" xfId="10424" builtinId="9" hidden="1"/>
    <cellStyle name="Hiperlink Visitado" xfId="10426" builtinId="9" hidden="1"/>
    <cellStyle name="Hiperlink Visitado" xfId="10428" builtinId="9" hidden="1"/>
    <cellStyle name="Hiperlink Visitado" xfId="10430" builtinId="9" hidden="1"/>
    <cellStyle name="Hiperlink Visitado" xfId="10432" builtinId="9" hidden="1"/>
    <cellStyle name="Hiperlink Visitado" xfId="10434" builtinId="9" hidden="1"/>
    <cellStyle name="Hiperlink Visitado" xfId="10436" builtinId="9" hidden="1"/>
    <cellStyle name="Hiperlink Visitado" xfId="10438" builtinId="9" hidden="1"/>
    <cellStyle name="Hiperlink Visitado" xfId="10440" builtinId="9" hidden="1"/>
    <cellStyle name="Hiperlink Visitado" xfId="10442" builtinId="9" hidden="1"/>
    <cellStyle name="Hiperlink Visitado" xfId="10444" builtinId="9" hidden="1"/>
    <cellStyle name="Hiperlink Visitado" xfId="10446" builtinId="9" hidden="1"/>
    <cellStyle name="Hiperlink Visitado" xfId="10448" builtinId="9" hidden="1"/>
    <cellStyle name="Hiperlink Visitado" xfId="10450" builtinId="9" hidden="1"/>
    <cellStyle name="Hiperlink Visitado" xfId="10452" builtinId="9" hidden="1"/>
    <cellStyle name="Hiperlink Visitado" xfId="10454" builtinId="9" hidden="1"/>
    <cellStyle name="Hiperlink Visitado" xfId="10456" builtinId="9" hidden="1"/>
    <cellStyle name="Hiperlink Visitado" xfId="10458" builtinId="9" hidden="1"/>
    <cellStyle name="Hiperlink Visitado" xfId="10460" builtinId="9" hidden="1"/>
    <cellStyle name="Hiperlink Visitado" xfId="10462" builtinId="9" hidden="1"/>
    <cellStyle name="Hiperlink Visitado" xfId="10464" builtinId="9" hidden="1"/>
    <cellStyle name="Hiperlink Visitado" xfId="10466" builtinId="9" hidden="1"/>
    <cellStyle name="Hiperlink Visitado" xfId="10468" builtinId="9" hidden="1"/>
    <cellStyle name="Hiperlink Visitado" xfId="10470" builtinId="9" hidden="1"/>
    <cellStyle name="Hiperlink Visitado" xfId="10472" builtinId="9" hidden="1"/>
    <cellStyle name="Hiperlink Visitado" xfId="10474" builtinId="9" hidden="1"/>
    <cellStyle name="Hiperlink Visitado" xfId="10476" builtinId="9" hidden="1"/>
    <cellStyle name="Hiperlink Visitado" xfId="10478" builtinId="9" hidden="1"/>
    <cellStyle name="Hiperlink Visitado" xfId="10480" builtinId="9" hidden="1"/>
    <cellStyle name="Hiperlink Visitado" xfId="10482" builtinId="9" hidden="1"/>
    <cellStyle name="Hiperlink Visitado" xfId="10484" builtinId="9" hidden="1"/>
    <cellStyle name="Hiperlink Visitado" xfId="10486" builtinId="9" hidden="1"/>
    <cellStyle name="Hiperlink Visitado" xfId="10488" builtinId="9" hidden="1"/>
    <cellStyle name="Hiperlink Visitado" xfId="10490" builtinId="9" hidden="1"/>
    <cellStyle name="Hiperlink Visitado" xfId="10492" builtinId="9" hidden="1"/>
    <cellStyle name="Hiperlink Visitado" xfId="10494" builtinId="9" hidden="1"/>
    <cellStyle name="Hiperlink Visitado" xfId="10496" builtinId="9" hidden="1"/>
    <cellStyle name="Hiperlink Visitado" xfId="10498" builtinId="9" hidden="1"/>
    <cellStyle name="Hiperlink Visitado" xfId="10500" builtinId="9" hidden="1"/>
    <cellStyle name="Hiperlink Visitado" xfId="10502" builtinId="9" hidden="1"/>
    <cellStyle name="Hiperlink Visitado" xfId="10504" builtinId="9" hidden="1"/>
    <cellStyle name="Hiperlink Visitado" xfId="10506" builtinId="9" hidden="1"/>
    <cellStyle name="Hiperlink Visitado" xfId="10508" builtinId="9" hidden="1"/>
    <cellStyle name="Hiperlink Visitado" xfId="10510" builtinId="9" hidden="1"/>
    <cellStyle name="Hiperlink Visitado" xfId="9825" builtinId="9" hidden="1"/>
    <cellStyle name="Hiperlink Visitado" xfId="10514" builtinId="9" hidden="1"/>
    <cellStyle name="Hiperlink Visitado" xfId="10516" builtinId="9" hidden="1"/>
    <cellStyle name="Hiperlink Visitado" xfId="10518" builtinId="9" hidden="1"/>
    <cellStyle name="Hiperlink Visitado" xfId="10520" builtinId="9" hidden="1"/>
    <cellStyle name="Hiperlink Visitado" xfId="10522" builtinId="9" hidden="1"/>
    <cellStyle name="Hiperlink Visitado" xfId="10524" builtinId="9" hidden="1"/>
    <cellStyle name="Hiperlink Visitado" xfId="10526" builtinId="9" hidden="1"/>
    <cellStyle name="Hiperlink Visitado" xfId="10528" builtinId="9" hidden="1"/>
    <cellStyle name="Hiperlink Visitado" xfId="10530" builtinId="9" hidden="1"/>
    <cellStyle name="Hiperlink Visitado" xfId="10532" builtinId="9" hidden="1"/>
    <cellStyle name="Hiperlink Visitado" xfId="10534" builtinId="9" hidden="1"/>
    <cellStyle name="Hiperlink Visitado" xfId="10536" builtinId="9" hidden="1"/>
    <cellStyle name="Hiperlink Visitado" xfId="10538" builtinId="9" hidden="1"/>
    <cellStyle name="Hiperlink Visitado" xfId="10540" builtinId="9" hidden="1"/>
    <cellStyle name="Hiperlink Visitado" xfId="10542" builtinId="9" hidden="1"/>
    <cellStyle name="Hiperlink Visitado" xfId="10544" builtinId="9" hidden="1"/>
    <cellStyle name="Hiperlink Visitado" xfId="10546" builtinId="9" hidden="1"/>
    <cellStyle name="Hiperlink Visitado" xfId="10548" builtinId="9" hidden="1"/>
    <cellStyle name="Hiperlink Visitado" xfId="10550" builtinId="9" hidden="1"/>
    <cellStyle name="Hiperlink Visitado" xfId="10552" builtinId="9" hidden="1"/>
    <cellStyle name="Hiperlink Visitado" xfId="10554" builtinId="9" hidden="1"/>
    <cellStyle name="Hiperlink Visitado" xfId="10556" builtinId="9" hidden="1"/>
    <cellStyle name="Hiperlink Visitado" xfId="10558" builtinId="9" hidden="1"/>
    <cellStyle name="Hiperlink Visitado" xfId="10560" builtinId="9" hidden="1"/>
    <cellStyle name="Hiperlink Visitado" xfId="10562" builtinId="9" hidden="1"/>
    <cellStyle name="Hiperlink Visitado" xfId="10564" builtinId="9" hidden="1"/>
    <cellStyle name="Hiperlink Visitado" xfId="10566" builtinId="9" hidden="1"/>
    <cellStyle name="Hiperlink Visitado" xfId="10568" builtinId="9" hidden="1"/>
    <cellStyle name="Hiperlink Visitado" xfId="10570" builtinId="9" hidden="1"/>
    <cellStyle name="Hiperlink Visitado" xfId="10572" builtinId="9" hidden="1"/>
    <cellStyle name="Hiperlink Visitado" xfId="10574" builtinId="9" hidden="1"/>
    <cellStyle name="Hiperlink Visitado" xfId="10576" builtinId="9" hidden="1"/>
    <cellStyle name="Hiperlink Visitado" xfId="10578" builtinId="9" hidden="1"/>
    <cellStyle name="Hiperlink Visitado" xfId="10580" builtinId="9" hidden="1"/>
    <cellStyle name="Hiperlink Visitado" xfId="10582" builtinId="9" hidden="1"/>
    <cellStyle name="Hiperlink Visitado" xfId="10584" builtinId="9" hidden="1"/>
    <cellStyle name="Hiperlink Visitado" xfId="10586" builtinId="9" hidden="1"/>
    <cellStyle name="Hiperlink Visitado" xfId="10588" builtinId="9" hidden="1"/>
    <cellStyle name="Hiperlink Visitado" xfId="10590" builtinId="9" hidden="1"/>
    <cellStyle name="Hiperlink Visitado" xfId="10592" builtinId="9" hidden="1"/>
    <cellStyle name="Hiperlink Visitado" xfId="10594" builtinId="9" hidden="1"/>
    <cellStyle name="Hiperlink Visitado" xfId="10596" builtinId="9" hidden="1"/>
    <cellStyle name="Hiperlink Visitado" xfId="10598" builtinId="9" hidden="1"/>
    <cellStyle name="Hiperlink Visitado" xfId="10600" builtinId="9" hidden="1"/>
    <cellStyle name="Hiperlink Visitado" xfId="10602" builtinId="9" hidden="1"/>
    <cellStyle name="Hiperlink Visitado" xfId="10604" builtinId="9" hidden="1"/>
    <cellStyle name="Hiperlink Visitado" xfId="10606" builtinId="9" hidden="1"/>
    <cellStyle name="Hiperlink Visitado" xfId="10608" builtinId="9" hidden="1"/>
    <cellStyle name="Hiperlink Visitado" xfId="9923" builtinId="9" hidden="1"/>
    <cellStyle name="Hiperlink Visitado" xfId="10612" builtinId="9" hidden="1"/>
    <cellStyle name="Hiperlink Visitado" xfId="10614" builtinId="9" hidden="1"/>
    <cellStyle name="Hiperlink Visitado" xfId="10616" builtinId="9" hidden="1"/>
    <cellStyle name="Hiperlink Visitado" xfId="10618" builtinId="9" hidden="1"/>
    <cellStyle name="Hiperlink Visitado" xfId="10620" builtinId="9" hidden="1"/>
    <cellStyle name="Hiperlink Visitado" xfId="10622" builtinId="9" hidden="1"/>
    <cellStyle name="Hiperlink Visitado" xfId="10624" builtinId="9" hidden="1"/>
    <cellStyle name="Hiperlink Visitado" xfId="10626" builtinId="9" hidden="1"/>
    <cellStyle name="Hiperlink Visitado" xfId="10628" builtinId="9" hidden="1"/>
    <cellStyle name="Hiperlink Visitado" xfId="10630" builtinId="9" hidden="1"/>
    <cellStyle name="Hiperlink Visitado" xfId="10632" builtinId="9" hidden="1"/>
    <cellStyle name="Hiperlink Visitado" xfId="10634" builtinId="9" hidden="1"/>
    <cellStyle name="Hiperlink Visitado" xfId="10636" builtinId="9" hidden="1"/>
    <cellStyle name="Hiperlink Visitado" xfId="10638" builtinId="9" hidden="1"/>
    <cellStyle name="Hiperlink Visitado" xfId="10640" builtinId="9" hidden="1"/>
    <cellStyle name="Hiperlink Visitado" xfId="10642" builtinId="9" hidden="1"/>
    <cellStyle name="Hiperlink Visitado" xfId="10644" builtinId="9" hidden="1"/>
    <cellStyle name="Hiperlink Visitado" xfId="10646" builtinId="9" hidden="1"/>
    <cellStyle name="Hiperlink Visitado" xfId="10648" builtinId="9" hidden="1"/>
    <cellStyle name="Hiperlink Visitado" xfId="10650" builtinId="9" hidden="1"/>
    <cellStyle name="Hiperlink Visitado" xfId="10652" builtinId="9" hidden="1"/>
    <cellStyle name="Hiperlink Visitado" xfId="10654" builtinId="9" hidden="1"/>
    <cellStyle name="Hiperlink Visitado" xfId="10656" builtinId="9" hidden="1"/>
    <cellStyle name="Hiperlink Visitado" xfId="10658" builtinId="9" hidden="1"/>
    <cellStyle name="Hiperlink Visitado" xfId="10660" builtinId="9" hidden="1"/>
    <cellStyle name="Hiperlink Visitado" xfId="10662" builtinId="9" hidden="1"/>
    <cellStyle name="Hiperlink Visitado" xfId="10664" builtinId="9" hidden="1"/>
    <cellStyle name="Hiperlink Visitado" xfId="10666" builtinId="9" hidden="1"/>
    <cellStyle name="Hiperlink Visitado" xfId="10668" builtinId="9" hidden="1"/>
    <cellStyle name="Hiperlink Visitado" xfId="10670" builtinId="9" hidden="1"/>
    <cellStyle name="Hiperlink Visitado" xfId="10672" builtinId="9" hidden="1"/>
    <cellStyle name="Hiperlink Visitado" xfId="10674" builtinId="9" hidden="1"/>
    <cellStyle name="Hiperlink Visitado" xfId="10676" builtinId="9" hidden="1"/>
    <cellStyle name="Hiperlink Visitado" xfId="10678" builtinId="9" hidden="1"/>
    <cellStyle name="Hiperlink Visitado" xfId="10680" builtinId="9" hidden="1"/>
    <cellStyle name="Hiperlink Visitado" xfId="10682" builtinId="9" hidden="1"/>
    <cellStyle name="Hiperlink Visitado" xfId="10684" builtinId="9" hidden="1"/>
    <cellStyle name="Hiperlink Visitado" xfId="10686" builtinId="9" hidden="1"/>
    <cellStyle name="Hiperlink Visitado" xfId="10688" builtinId="9" hidden="1"/>
    <cellStyle name="Hiperlink Visitado" xfId="10690" builtinId="9" hidden="1"/>
    <cellStyle name="Hiperlink Visitado" xfId="10692" builtinId="9" hidden="1"/>
    <cellStyle name="Hiperlink Visitado" xfId="10694" builtinId="9" hidden="1"/>
    <cellStyle name="Hiperlink Visitado" xfId="10696" builtinId="9" hidden="1"/>
    <cellStyle name="Hiperlink Visitado" xfId="10698" builtinId="9" hidden="1"/>
    <cellStyle name="Hiperlink Visitado" xfId="10700" builtinId="9" hidden="1"/>
    <cellStyle name="Hiperlink Visitado" xfId="10702" builtinId="9" hidden="1"/>
    <cellStyle name="Hiperlink Visitado" xfId="10704" builtinId="9" hidden="1"/>
    <cellStyle name="Hiperlink Visitado" xfId="10706" builtinId="9" hidden="1"/>
    <cellStyle name="Hiperlink Visitado" xfId="10021" builtinId="9" hidden="1"/>
    <cellStyle name="Hiperlink Visitado" xfId="10710" builtinId="9" hidden="1"/>
    <cellStyle name="Hiperlink Visitado" xfId="10712" builtinId="9" hidden="1"/>
    <cellStyle name="Hiperlink Visitado" xfId="10714" builtinId="9" hidden="1"/>
    <cellStyle name="Hiperlink Visitado" xfId="10716" builtinId="9" hidden="1"/>
    <cellStyle name="Hiperlink Visitado" xfId="10718" builtinId="9" hidden="1"/>
    <cellStyle name="Hiperlink Visitado" xfId="10720" builtinId="9" hidden="1"/>
    <cellStyle name="Hiperlink Visitado" xfId="10722" builtinId="9" hidden="1"/>
    <cellStyle name="Hiperlink Visitado" xfId="10724" builtinId="9" hidden="1"/>
    <cellStyle name="Hiperlink Visitado" xfId="10726" builtinId="9" hidden="1"/>
    <cellStyle name="Hiperlink Visitado" xfId="10728" builtinId="9" hidden="1"/>
    <cellStyle name="Hiperlink Visitado" xfId="10730" builtinId="9" hidden="1"/>
    <cellStyle name="Hiperlink Visitado" xfId="10732" builtinId="9" hidden="1"/>
    <cellStyle name="Hiperlink Visitado" xfId="10734" builtinId="9" hidden="1"/>
    <cellStyle name="Hiperlink Visitado" xfId="10736" builtinId="9" hidden="1"/>
    <cellStyle name="Hiperlink Visitado" xfId="10738" builtinId="9" hidden="1"/>
    <cellStyle name="Hiperlink Visitado" xfId="10740" builtinId="9" hidden="1"/>
    <cellStyle name="Hiperlink Visitado" xfId="10742" builtinId="9" hidden="1"/>
    <cellStyle name="Hiperlink Visitado" xfId="10744" builtinId="9" hidden="1"/>
    <cellStyle name="Hiperlink Visitado" xfId="10746" builtinId="9" hidden="1"/>
    <cellStyle name="Hiperlink Visitado" xfId="10748" builtinId="9" hidden="1"/>
    <cellStyle name="Hiperlink Visitado" xfId="10750" builtinId="9" hidden="1"/>
    <cellStyle name="Hiperlink Visitado" xfId="10752" builtinId="9" hidden="1"/>
    <cellStyle name="Hiperlink Visitado" xfId="10754" builtinId="9" hidden="1"/>
    <cellStyle name="Hiperlink Visitado" xfId="10756" builtinId="9" hidden="1"/>
    <cellStyle name="Hiperlink Visitado" xfId="10758" builtinId="9" hidden="1"/>
    <cellStyle name="Hiperlink Visitado" xfId="10760" builtinId="9" hidden="1"/>
    <cellStyle name="Hiperlink Visitado" xfId="10762" builtinId="9" hidden="1"/>
    <cellStyle name="Hiperlink Visitado" xfId="10764" builtinId="9" hidden="1"/>
    <cellStyle name="Hiperlink Visitado" xfId="10766" builtinId="9" hidden="1"/>
    <cellStyle name="Hiperlink Visitado" xfId="10768" builtinId="9" hidden="1"/>
    <cellStyle name="Hiperlink Visitado" xfId="10770" builtinId="9" hidden="1"/>
    <cellStyle name="Hiperlink Visitado" xfId="10772" builtinId="9" hidden="1"/>
    <cellStyle name="Hiperlink Visitado" xfId="10774" builtinId="9" hidden="1"/>
    <cellStyle name="Hiperlink Visitado" xfId="10776" builtinId="9" hidden="1"/>
    <cellStyle name="Hiperlink Visitado" xfId="10778" builtinId="9" hidden="1"/>
    <cellStyle name="Hiperlink Visitado" xfId="10780" builtinId="9" hidden="1"/>
    <cellStyle name="Hiperlink Visitado" xfId="10782" builtinId="9" hidden="1"/>
    <cellStyle name="Hiperlink Visitado" xfId="10784" builtinId="9" hidden="1"/>
    <cellStyle name="Hiperlink Visitado" xfId="10786" builtinId="9" hidden="1"/>
    <cellStyle name="Hiperlink Visitado" xfId="10788" builtinId="9" hidden="1"/>
    <cellStyle name="Hiperlink Visitado" xfId="10790" builtinId="9" hidden="1"/>
    <cellStyle name="Hiperlink Visitado" xfId="10792" builtinId="9" hidden="1"/>
    <cellStyle name="Hiperlink Visitado" xfId="10794" builtinId="9" hidden="1"/>
    <cellStyle name="Hiperlink Visitado" xfId="10796" builtinId="9" hidden="1"/>
    <cellStyle name="Hiperlink Visitado" xfId="10798" builtinId="9" hidden="1"/>
    <cellStyle name="Hiperlink Visitado" xfId="10800" builtinId="9" hidden="1"/>
    <cellStyle name="Hiperlink Visitado" xfId="10802" builtinId="9" hidden="1"/>
    <cellStyle name="Hiperlink Visitado" xfId="10804" builtinId="9" hidden="1"/>
    <cellStyle name="Hiperlink Visitado" xfId="10119" builtinId="9" hidden="1"/>
    <cellStyle name="Hiperlink Visitado" xfId="10808" builtinId="9" hidden="1"/>
    <cellStyle name="Hiperlink Visitado" xfId="10810" builtinId="9" hidden="1"/>
    <cellStyle name="Hiperlink Visitado" xfId="10812" builtinId="9" hidden="1"/>
    <cellStyle name="Hiperlink Visitado" xfId="10814" builtinId="9" hidden="1"/>
    <cellStyle name="Hiperlink Visitado" xfId="10816" builtinId="9" hidden="1"/>
    <cellStyle name="Hiperlink Visitado" xfId="10818" builtinId="9" hidden="1"/>
    <cellStyle name="Hiperlink Visitado" xfId="10820" builtinId="9" hidden="1"/>
    <cellStyle name="Hiperlink Visitado" xfId="10822" builtinId="9" hidden="1"/>
    <cellStyle name="Hiperlink Visitado" xfId="10824" builtinId="9" hidden="1"/>
    <cellStyle name="Hiperlink Visitado" xfId="10826" builtinId="9" hidden="1"/>
    <cellStyle name="Hiperlink Visitado" xfId="10828" builtinId="9" hidden="1"/>
    <cellStyle name="Hiperlink Visitado" xfId="10830" builtinId="9" hidden="1"/>
    <cellStyle name="Hiperlink Visitado" xfId="10832" builtinId="9" hidden="1"/>
    <cellStyle name="Hiperlink Visitado" xfId="10834" builtinId="9" hidden="1"/>
    <cellStyle name="Hiperlink Visitado" xfId="10836" builtinId="9" hidden="1"/>
    <cellStyle name="Hiperlink Visitado" xfId="10838" builtinId="9" hidden="1"/>
    <cellStyle name="Hiperlink Visitado" xfId="10840" builtinId="9" hidden="1"/>
    <cellStyle name="Hiperlink Visitado" xfId="10842" builtinId="9" hidden="1"/>
    <cellStyle name="Hiperlink Visitado" xfId="10844" builtinId="9" hidden="1"/>
    <cellStyle name="Hiperlink Visitado" xfId="10846" builtinId="9" hidden="1"/>
    <cellStyle name="Hiperlink Visitado" xfId="10848" builtinId="9" hidden="1"/>
    <cellStyle name="Hiperlink Visitado" xfId="10850" builtinId="9" hidden="1"/>
    <cellStyle name="Hiperlink Visitado" xfId="10852" builtinId="9" hidden="1"/>
    <cellStyle name="Hiperlink Visitado" xfId="10854" builtinId="9" hidden="1"/>
    <cellStyle name="Hiperlink Visitado" xfId="10856" builtinId="9" hidden="1"/>
    <cellStyle name="Hiperlink Visitado" xfId="10858" builtinId="9" hidden="1"/>
    <cellStyle name="Hiperlink Visitado" xfId="10860" builtinId="9" hidden="1"/>
    <cellStyle name="Hiperlink Visitado" xfId="10862" builtinId="9" hidden="1"/>
    <cellStyle name="Hiperlink Visitado" xfId="10864" builtinId="9" hidden="1"/>
    <cellStyle name="Hiperlink Visitado" xfId="10866" builtinId="9" hidden="1"/>
    <cellStyle name="Hiperlink Visitado" xfId="10868" builtinId="9" hidden="1"/>
    <cellStyle name="Hiperlink Visitado" xfId="10870" builtinId="9" hidden="1"/>
    <cellStyle name="Hiperlink Visitado" xfId="10872" builtinId="9" hidden="1"/>
    <cellStyle name="Hiperlink Visitado" xfId="10874" builtinId="9" hidden="1"/>
    <cellStyle name="Hiperlink Visitado" xfId="10876" builtinId="9" hidden="1"/>
    <cellStyle name="Hiperlink Visitado" xfId="10878" builtinId="9" hidden="1"/>
    <cellStyle name="Hiperlink Visitado" xfId="10880" builtinId="9" hidden="1"/>
    <cellStyle name="Hiperlink Visitado" xfId="10882" builtinId="9" hidden="1"/>
    <cellStyle name="Hiperlink Visitado" xfId="10884" builtinId="9" hidden="1"/>
    <cellStyle name="Hiperlink Visitado" xfId="10886" builtinId="9" hidden="1"/>
    <cellStyle name="Hiperlink Visitado" xfId="10888" builtinId="9" hidden="1"/>
    <cellStyle name="Hiperlink Visitado" xfId="10890" builtinId="9" hidden="1"/>
    <cellStyle name="Hiperlink Visitado" xfId="10892" builtinId="9" hidden="1"/>
    <cellStyle name="Hiperlink Visitado" xfId="10894" builtinId="9" hidden="1"/>
    <cellStyle name="Hiperlink Visitado" xfId="10896" builtinId="9" hidden="1"/>
    <cellStyle name="Hiperlink Visitado" xfId="10898" builtinId="9" hidden="1"/>
    <cellStyle name="Hiperlink Visitado" xfId="10900" builtinId="9" hidden="1"/>
    <cellStyle name="Hiperlink Visitado" xfId="10902" builtinId="9" hidden="1"/>
    <cellStyle name="Hiperlink Visitado" xfId="10217" builtinId="9" hidden="1"/>
    <cellStyle name="Hiperlink Visitado" xfId="10906" builtinId="9" hidden="1"/>
    <cellStyle name="Hiperlink Visitado" xfId="10908" builtinId="9" hidden="1"/>
    <cellStyle name="Hiperlink Visitado" xfId="10910" builtinId="9" hidden="1"/>
    <cellStyle name="Hiperlink Visitado" xfId="10912" builtinId="9" hidden="1"/>
    <cellStyle name="Hiperlink Visitado" xfId="10914" builtinId="9" hidden="1"/>
    <cellStyle name="Hiperlink Visitado" xfId="10916" builtinId="9" hidden="1"/>
    <cellStyle name="Hiperlink Visitado" xfId="10918" builtinId="9" hidden="1"/>
    <cellStyle name="Hiperlink Visitado" xfId="10920" builtinId="9" hidden="1"/>
    <cellStyle name="Hiperlink Visitado" xfId="10922" builtinId="9" hidden="1"/>
    <cellStyle name="Hiperlink Visitado" xfId="10924" builtinId="9" hidden="1"/>
    <cellStyle name="Hiperlink Visitado" xfId="10926" builtinId="9" hidden="1"/>
    <cellStyle name="Hiperlink Visitado" xfId="10928" builtinId="9" hidden="1"/>
    <cellStyle name="Hiperlink Visitado" xfId="10930" builtinId="9" hidden="1"/>
    <cellStyle name="Hiperlink Visitado" xfId="10932" builtinId="9" hidden="1"/>
    <cellStyle name="Hiperlink Visitado" xfId="10934" builtinId="9" hidden="1"/>
    <cellStyle name="Hiperlink Visitado" xfId="10936" builtinId="9" hidden="1"/>
    <cellStyle name="Hiperlink Visitado" xfId="10938" builtinId="9" hidden="1"/>
    <cellStyle name="Hiperlink Visitado" xfId="10940" builtinId="9" hidden="1"/>
    <cellStyle name="Hiperlink Visitado" xfId="10942" builtinId="9" hidden="1"/>
    <cellStyle name="Hiperlink Visitado" xfId="10944" builtinId="9" hidden="1"/>
    <cellStyle name="Hiperlink Visitado" xfId="10946" builtinId="9" hidden="1"/>
    <cellStyle name="Hiperlink Visitado" xfId="10948" builtinId="9" hidden="1"/>
    <cellStyle name="Hiperlink Visitado" xfId="10950" builtinId="9" hidden="1"/>
    <cellStyle name="Hiperlink Visitado" xfId="10952" builtinId="9" hidden="1"/>
    <cellStyle name="Hiperlink Visitado" xfId="10954" builtinId="9" hidden="1"/>
    <cellStyle name="Hiperlink Visitado" xfId="10956" builtinId="9" hidden="1"/>
    <cellStyle name="Hiperlink Visitado" xfId="10958" builtinId="9" hidden="1"/>
    <cellStyle name="Hiperlink Visitado" xfId="10960" builtinId="9" hidden="1"/>
    <cellStyle name="Hiperlink Visitado" xfId="10962" builtinId="9" hidden="1"/>
    <cellStyle name="Hiperlink Visitado" xfId="10964" builtinId="9" hidden="1"/>
    <cellStyle name="Hiperlink Visitado" xfId="10966" builtinId="9" hidden="1"/>
    <cellStyle name="Hiperlink Visitado" xfId="10968" builtinId="9" hidden="1"/>
    <cellStyle name="Hiperlink Visitado" xfId="10970" builtinId="9" hidden="1"/>
    <cellStyle name="Hiperlink Visitado" xfId="10972" builtinId="9" hidden="1"/>
    <cellStyle name="Hiperlink Visitado" xfId="10974" builtinId="9" hidden="1"/>
    <cellStyle name="Hiperlink Visitado" xfId="10976" builtinId="9" hidden="1"/>
    <cellStyle name="Hiperlink Visitado" xfId="10978" builtinId="9" hidden="1"/>
    <cellStyle name="Hiperlink Visitado" xfId="10980" builtinId="9" hidden="1"/>
    <cellStyle name="Hiperlink Visitado" xfId="10982" builtinId="9" hidden="1"/>
    <cellStyle name="Hiperlink Visitado" xfId="10984" builtinId="9" hidden="1"/>
    <cellStyle name="Hiperlink Visitado" xfId="10986" builtinId="9" hidden="1"/>
    <cellStyle name="Hiperlink Visitado" xfId="10988" builtinId="9" hidden="1"/>
    <cellStyle name="Hiperlink Visitado" xfId="10990" builtinId="9" hidden="1"/>
    <cellStyle name="Hiperlink Visitado" xfId="10992" builtinId="9" hidden="1"/>
    <cellStyle name="Hiperlink Visitado" xfId="10994" builtinId="9" hidden="1"/>
    <cellStyle name="Hiperlink Visitado" xfId="10996" builtinId="9" hidden="1"/>
    <cellStyle name="Hiperlink Visitado" xfId="10998" builtinId="9" hidden="1"/>
    <cellStyle name="Hiperlink Visitado" xfId="11000" builtinId="9" hidden="1"/>
    <cellStyle name="Hiperlink Visitado" xfId="10315" builtinId="9" hidden="1"/>
    <cellStyle name="Hiperlink Visitado" xfId="11004" builtinId="9" hidden="1"/>
    <cellStyle name="Hiperlink Visitado" xfId="11006" builtinId="9" hidden="1"/>
    <cellStyle name="Hiperlink Visitado" xfId="11008" builtinId="9" hidden="1"/>
    <cellStyle name="Hiperlink Visitado" xfId="11010" builtinId="9" hidden="1"/>
    <cellStyle name="Hiperlink Visitado" xfId="11012" builtinId="9" hidden="1"/>
    <cellStyle name="Hiperlink Visitado" xfId="11014" builtinId="9" hidden="1"/>
    <cellStyle name="Hiperlink Visitado" xfId="11016" builtinId="9" hidden="1"/>
    <cellStyle name="Hiperlink Visitado" xfId="11018" builtinId="9" hidden="1"/>
    <cellStyle name="Hiperlink Visitado" xfId="11020" builtinId="9" hidden="1"/>
    <cellStyle name="Hiperlink Visitado" xfId="11022" builtinId="9" hidden="1"/>
    <cellStyle name="Hiperlink Visitado" xfId="11024" builtinId="9" hidden="1"/>
    <cellStyle name="Hiperlink Visitado" xfId="11026" builtinId="9" hidden="1"/>
    <cellStyle name="Hiperlink Visitado" xfId="11028" builtinId="9" hidden="1"/>
    <cellStyle name="Hiperlink Visitado" xfId="11030" builtinId="9" hidden="1"/>
    <cellStyle name="Hiperlink Visitado" xfId="11032" builtinId="9" hidden="1"/>
    <cellStyle name="Hiperlink Visitado" xfId="11034" builtinId="9" hidden="1"/>
    <cellStyle name="Hiperlink Visitado" xfId="11036" builtinId="9" hidden="1"/>
    <cellStyle name="Hiperlink Visitado" xfId="11038" builtinId="9" hidden="1"/>
    <cellStyle name="Hiperlink Visitado" xfId="11040" builtinId="9" hidden="1"/>
    <cellStyle name="Hiperlink Visitado" xfId="11042" builtinId="9" hidden="1"/>
    <cellStyle name="Hiperlink Visitado" xfId="11044" builtinId="9" hidden="1"/>
    <cellStyle name="Hiperlink Visitado" xfId="11046" builtinId="9" hidden="1"/>
    <cellStyle name="Hiperlink Visitado" xfId="11048" builtinId="9" hidden="1"/>
    <cellStyle name="Hiperlink Visitado" xfId="11050" builtinId="9" hidden="1"/>
    <cellStyle name="Hiperlink Visitado" xfId="11052" builtinId="9" hidden="1"/>
    <cellStyle name="Hiperlink Visitado" xfId="11054" builtinId="9" hidden="1"/>
    <cellStyle name="Hiperlink Visitado" xfId="11056" builtinId="9" hidden="1"/>
    <cellStyle name="Hiperlink Visitado" xfId="11058" builtinId="9" hidden="1"/>
    <cellStyle name="Hiperlink Visitado" xfId="11060" builtinId="9" hidden="1"/>
    <cellStyle name="Hiperlink Visitado" xfId="11062" builtinId="9" hidden="1"/>
    <cellStyle name="Hiperlink Visitado" xfId="11064" builtinId="9" hidden="1"/>
    <cellStyle name="Hiperlink Visitado" xfId="11066" builtinId="9" hidden="1"/>
    <cellStyle name="Hiperlink Visitado" xfId="11068" builtinId="9" hidden="1"/>
    <cellStyle name="Hiperlink Visitado" xfId="11070" builtinId="9" hidden="1"/>
    <cellStyle name="Hiperlink Visitado" xfId="11072" builtinId="9" hidden="1"/>
    <cellStyle name="Hiperlink Visitado" xfId="11074" builtinId="9" hidden="1"/>
    <cellStyle name="Hiperlink Visitado" xfId="11076" builtinId="9" hidden="1"/>
    <cellStyle name="Hiperlink Visitado" xfId="11078" builtinId="9" hidden="1"/>
    <cellStyle name="Hiperlink Visitado" xfId="11080" builtinId="9" hidden="1"/>
    <cellStyle name="Hiperlink Visitado" xfId="11082" builtinId="9" hidden="1"/>
    <cellStyle name="Hiperlink Visitado" xfId="11084" builtinId="9" hidden="1"/>
    <cellStyle name="Hiperlink Visitado" xfId="11086" builtinId="9" hidden="1"/>
    <cellStyle name="Hiperlink Visitado" xfId="11088" builtinId="9" hidden="1"/>
    <cellStyle name="Hiperlink Visitado" xfId="11090" builtinId="9" hidden="1"/>
    <cellStyle name="Hiperlink Visitado" xfId="11092" builtinId="9" hidden="1"/>
    <cellStyle name="Hiperlink Visitado" xfId="11094" builtinId="9" hidden="1"/>
    <cellStyle name="Hiperlink Visitado" xfId="11096" builtinId="9" hidden="1"/>
    <cellStyle name="Hiperlink Visitado" xfId="11098" builtinId="9" hidden="1"/>
    <cellStyle name="Hiperlink Visitado" xfId="10413" builtinId="9" hidden="1"/>
    <cellStyle name="Hiperlink Visitado" xfId="11102" builtinId="9" hidden="1"/>
    <cellStyle name="Hiperlink Visitado" xfId="11104" builtinId="9" hidden="1"/>
    <cellStyle name="Hiperlink Visitado" xfId="11106" builtinId="9" hidden="1"/>
    <cellStyle name="Hiperlink Visitado" xfId="11108" builtinId="9" hidden="1"/>
    <cellStyle name="Hiperlink Visitado" xfId="11110" builtinId="9" hidden="1"/>
    <cellStyle name="Hiperlink Visitado" xfId="11112" builtinId="9" hidden="1"/>
    <cellStyle name="Hiperlink Visitado" xfId="11114" builtinId="9" hidden="1"/>
    <cellStyle name="Hiperlink Visitado" xfId="11116" builtinId="9" hidden="1"/>
    <cellStyle name="Hiperlink Visitado" xfId="11118" builtinId="9" hidden="1"/>
    <cellStyle name="Hiperlink Visitado" xfId="11120" builtinId="9" hidden="1"/>
    <cellStyle name="Hiperlink Visitado" xfId="11122" builtinId="9" hidden="1"/>
    <cellStyle name="Hiperlink Visitado" xfId="11124" builtinId="9" hidden="1"/>
    <cellStyle name="Hiperlink Visitado" xfId="11126" builtinId="9" hidden="1"/>
    <cellStyle name="Hiperlink Visitado" xfId="11128" builtinId="9" hidden="1"/>
    <cellStyle name="Hiperlink Visitado" xfId="11130" builtinId="9" hidden="1"/>
    <cellStyle name="Hiperlink Visitado" xfId="11132" builtinId="9" hidden="1"/>
    <cellStyle name="Hiperlink Visitado" xfId="11134" builtinId="9" hidden="1"/>
    <cellStyle name="Hiperlink Visitado" xfId="11136" builtinId="9" hidden="1"/>
    <cellStyle name="Hiperlink Visitado" xfId="11138" builtinId="9" hidden="1"/>
    <cellStyle name="Hiperlink Visitado" xfId="11140" builtinId="9" hidden="1"/>
    <cellStyle name="Hiperlink Visitado" xfId="11142" builtinId="9" hidden="1"/>
    <cellStyle name="Hiperlink Visitado" xfId="11144" builtinId="9" hidden="1"/>
    <cellStyle name="Hiperlink Visitado" xfId="11146" builtinId="9" hidden="1"/>
    <cellStyle name="Hiperlink Visitado" xfId="11148" builtinId="9" hidden="1"/>
    <cellStyle name="Hiperlink Visitado" xfId="11150" builtinId="9" hidden="1"/>
    <cellStyle name="Hiperlink Visitado" xfId="11152" builtinId="9" hidden="1"/>
    <cellStyle name="Hiperlink Visitado" xfId="11154" builtinId="9" hidden="1"/>
    <cellStyle name="Hiperlink Visitado" xfId="11156" builtinId="9" hidden="1"/>
    <cellStyle name="Hiperlink Visitado" xfId="11158" builtinId="9" hidden="1"/>
    <cellStyle name="Hiperlink Visitado" xfId="11160" builtinId="9" hidden="1"/>
    <cellStyle name="Hiperlink Visitado" xfId="11162" builtinId="9" hidden="1"/>
    <cellStyle name="Hiperlink Visitado" xfId="11164" builtinId="9" hidden="1"/>
    <cellStyle name="Hiperlink Visitado" xfId="11166" builtinId="9" hidden="1"/>
    <cellStyle name="Hiperlink Visitado" xfId="11168" builtinId="9" hidden="1"/>
    <cellStyle name="Hiperlink Visitado" xfId="11170" builtinId="9" hidden="1"/>
    <cellStyle name="Hiperlink Visitado" xfId="11172" builtinId="9" hidden="1"/>
    <cellStyle name="Hiperlink Visitado" xfId="11174" builtinId="9" hidden="1"/>
    <cellStyle name="Hiperlink Visitado" xfId="11176" builtinId="9" hidden="1"/>
    <cellStyle name="Hiperlink Visitado" xfId="11178" builtinId="9" hidden="1"/>
    <cellStyle name="Hiperlink Visitado" xfId="11180" builtinId="9" hidden="1"/>
    <cellStyle name="Hiperlink Visitado" xfId="11182" builtinId="9" hidden="1"/>
    <cellStyle name="Hiperlink Visitado" xfId="11184" builtinId="9" hidden="1"/>
    <cellStyle name="Hiperlink Visitado" xfId="11186" builtinId="9" hidden="1"/>
    <cellStyle name="Hiperlink Visitado" xfId="11188" builtinId="9" hidden="1"/>
    <cellStyle name="Hiperlink Visitado" xfId="11190" builtinId="9" hidden="1"/>
    <cellStyle name="Hiperlink Visitado" xfId="11192" builtinId="9" hidden="1"/>
    <cellStyle name="Hiperlink Visitado" xfId="11194" builtinId="9" hidden="1"/>
    <cellStyle name="Hiperlink Visitado" xfId="11196" builtinId="9" hidden="1"/>
    <cellStyle name="Hiperlink Visitado" xfId="10511" builtinId="9" hidden="1"/>
    <cellStyle name="Hiperlink Visitado" xfId="11200" builtinId="9" hidden="1"/>
    <cellStyle name="Hiperlink Visitado" xfId="11202" builtinId="9" hidden="1"/>
    <cellStyle name="Hiperlink Visitado" xfId="11204" builtinId="9" hidden="1"/>
    <cellStyle name="Hiperlink Visitado" xfId="11206" builtinId="9" hidden="1"/>
    <cellStyle name="Hiperlink Visitado" xfId="11208" builtinId="9" hidden="1"/>
    <cellStyle name="Hiperlink Visitado" xfId="11210" builtinId="9" hidden="1"/>
    <cellStyle name="Hiperlink Visitado" xfId="11212" builtinId="9" hidden="1"/>
    <cellStyle name="Hiperlink Visitado" xfId="11214" builtinId="9" hidden="1"/>
    <cellStyle name="Hiperlink Visitado" xfId="11216" builtinId="9" hidden="1"/>
    <cellStyle name="Hiperlink Visitado" xfId="11218" builtinId="9" hidden="1"/>
    <cellStyle name="Hiperlink Visitado" xfId="11220" builtinId="9" hidden="1"/>
    <cellStyle name="Hiperlink Visitado" xfId="11222" builtinId="9" hidden="1"/>
    <cellStyle name="Hiperlink Visitado" xfId="11224" builtinId="9" hidden="1"/>
    <cellStyle name="Hiperlink Visitado" xfId="11226" builtinId="9" hidden="1"/>
    <cellStyle name="Hiperlink Visitado" xfId="11228" builtinId="9" hidden="1"/>
    <cellStyle name="Hiperlink Visitado" xfId="11230" builtinId="9" hidden="1"/>
    <cellStyle name="Hiperlink Visitado" xfId="11232" builtinId="9" hidden="1"/>
    <cellStyle name="Hiperlink Visitado" xfId="11234" builtinId="9" hidden="1"/>
    <cellStyle name="Hiperlink Visitado" xfId="11236" builtinId="9" hidden="1"/>
    <cellStyle name="Hiperlink Visitado" xfId="11238" builtinId="9" hidden="1"/>
    <cellStyle name="Hiperlink Visitado" xfId="11240" builtinId="9" hidden="1"/>
    <cellStyle name="Hiperlink Visitado" xfId="11242" builtinId="9" hidden="1"/>
    <cellStyle name="Hiperlink Visitado" xfId="11244" builtinId="9" hidden="1"/>
    <cellStyle name="Hiperlink Visitado" xfId="11246" builtinId="9" hidden="1"/>
    <cellStyle name="Hiperlink Visitado" xfId="11248" builtinId="9" hidden="1"/>
    <cellStyle name="Hiperlink Visitado" xfId="11250" builtinId="9" hidden="1"/>
    <cellStyle name="Hiperlink Visitado" xfId="11252" builtinId="9" hidden="1"/>
    <cellStyle name="Hiperlink Visitado" xfId="11254" builtinId="9" hidden="1"/>
    <cellStyle name="Hiperlink Visitado" xfId="11256" builtinId="9" hidden="1"/>
    <cellStyle name="Hiperlink Visitado" xfId="11258" builtinId="9" hidden="1"/>
    <cellStyle name="Hiperlink Visitado" xfId="11260" builtinId="9" hidden="1"/>
    <cellStyle name="Hiperlink Visitado" xfId="11262" builtinId="9" hidden="1"/>
    <cellStyle name="Hiperlink Visitado" xfId="11264" builtinId="9" hidden="1"/>
    <cellStyle name="Hiperlink Visitado" xfId="11266" builtinId="9" hidden="1"/>
    <cellStyle name="Hiperlink Visitado" xfId="11268" builtinId="9" hidden="1"/>
    <cellStyle name="Hiperlink Visitado" xfId="11270" builtinId="9" hidden="1"/>
    <cellStyle name="Hiperlink Visitado" xfId="11272" builtinId="9" hidden="1"/>
    <cellStyle name="Hiperlink Visitado" xfId="11274" builtinId="9" hidden="1"/>
    <cellStyle name="Hiperlink Visitado" xfId="11276" builtinId="9" hidden="1"/>
    <cellStyle name="Hiperlink Visitado" xfId="11278" builtinId="9" hidden="1"/>
    <cellStyle name="Hiperlink Visitado" xfId="11280" builtinId="9" hidden="1"/>
    <cellStyle name="Hiperlink Visitado" xfId="11282" builtinId="9" hidden="1"/>
    <cellStyle name="Hiperlink Visitado" xfId="11284" builtinId="9" hidden="1"/>
    <cellStyle name="Hiperlink Visitado" xfId="11286" builtinId="9" hidden="1"/>
    <cellStyle name="Hiperlink Visitado" xfId="11288" builtinId="9" hidden="1"/>
    <cellStyle name="Hiperlink Visitado" xfId="11290" builtinId="9" hidden="1"/>
    <cellStyle name="Hiperlink Visitado" xfId="11292" builtinId="9" hidden="1"/>
    <cellStyle name="Hiperlink Visitado" xfId="11294" builtinId="9" hidden="1"/>
    <cellStyle name="Hiperlink Visitado" xfId="10609" builtinId="9" hidden="1"/>
    <cellStyle name="Hiperlink Visitado" xfId="11298" builtinId="9" hidden="1"/>
    <cellStyle name="Hiperlink Visitado" xfId="11300" builtinId="9" hidden="1"/>
    <cellStyle name="Hiperlink Visitado" xfId="11302" builtinId="9" hidden="1"/>
    <cellStyle name="Hiperlink Visitado" xfId="11304" builtinId="9" hidden="1"/>
    <cellStyle name="Hiperlink Visitado" xfId="11306" builtinId="9" hidden="1"/>
    <cellStyle name="Hiperlink Visitado" xfId="11308" builtinId="9" hidden="1"/>
    <cellStyle name="Hiperlink Visitado" xfId="11310" builtinId="9" hidden="1"/>
    <cellStyle name="Hiperlink Visitado" xfId="11312" builtinId="9" hidden="1"/>
    <cellStyle name="Hiperlink Visitado" xfId="11314" builtinId="9" hidden="1"/>
    <cellStyle name="Hiperlink Visitado" xfId="11316" builtinId="9" hidden="1"/>
    <cellStyle name="Hiperlink Visitado" xfId="11318" builtinId="9" hidden="1"/>
    <cellStyle name="Hiperlink Visitado" xfId="11320" builtinId="9" hidden="1"/>
    <cellStyle name="Hiperlink Visitado" xfId="11322" builtinId="9" hidden="1"/>
    <cellStyle name="Hiperlink Visitado" xfId="11324" builtinId="9" hidden="1"/>
    <cellStyle name="Hiperlink Visitado" xfId="11326" builtinId="9" hidden="1"/>
    <cellStyle name="Hiperlink Visitado" xfId="11328" builtinId="9" hidden="1"/>
    <cellStyle name="Hiperlink Visitado" xfId="11330" builtinId="9" hidden="1"/>
    <cellStyle name="Hiperlink Visitado" xfId="11332" builtinId="9" hidden="1"/>
    <cellStyle name="Hiperlink Visitado" xfId="11334" builtinId="9" hidden="1"/>
    <cellStyle name="Hiperlink Visitado" xfId="11336" builtinId="9" hidden="1"/>
    <cellStyle name="Hiperlink Visitado" xfId="11338" builtinId="9" hidden="1"/>
    <cellStyle name="Hiperlink Visitado" xfId="11340" builtinId="9" hidden="1"/>
    <cellStyle name="Hiperlink Visitado" xfId="11342" builtinId="9" hidden="1"/>
    <cellStyle name="Hiperlink Visitado" xfId="11344" builtinId="9" hidden="1"/>
    <cellStyle name="Hiperlink Visitado" xfId="11346" builtinId="9" hidden="1"/>
    <cellStyle name="Hiperlink Visitado" xfId="11348" builtinId="9" hidden="1"/>
    <cellStyle name="Hiperlink Visitado" xfId="11350" builtinId="9" hidden="1"/>
    <cellStyle name="Hiperlink Visitado" xfId="11352" builtinId="9" hidden="1"/>
    <cellStyle name="Hiperlink Visitado" xfId="11354" builtinId="9" hidden="1"/>
    <cellStyle name="Hiperlink Visitado" xfId="11356" builtinId="9" hidden="1"/>
    <cellStyle name="Hiperlink Visitado" xfId="11358" builtinId="9" hidden="1"/>
    <cellStyle name="Hiperlink Visitado" xfId="11360" builtinId="9" hidden="1"/>
    <cellStyle name="Hiperlink Visitado" xfId="11362" builtinId="9" hidden="1"/>
    <cellStyle name="Hiperlink Visitado" xfId="11364" builtinId="9" hidden="1"/>
    <cellStyle name="Hiperlink Visitado" xfId="11366" builtinId="9" hidden="1"/>
    <cellStyle name="Hiperlink Visitado" xfId="11368" builtinId="9" hidden="1"/>
    <cellStyle name="Hiperlink Visitado" xfId="11370" builtinId="9" hidden="1"/>
    <cellStyle name="Hiperlink Visitado" xfId="11372" builtinId="9" hidden="1"/>
    <cellStyle name="Hiperlink Visitado" xfId="11374" builtinId="9" hidden="1"/>
    <cellStyle name="Hiperlink Visitado" xfId="11376" builtinId="9" hidden="1"/>
    <cellStyle name="Hiperlink Visitado" xfId="11378" builtinId="9" hidden="1"/>
    <cellStyle name="Hiperlink Visitado" xfId="11380" builtinId="9" hidden="1"/>
    <cellStyle name="Hiperlink Visitado" xfId="11382" builtinId="9" hidden="1"/>
    <cellStyle name="Hiperlink Visitado" xfId="11384" builtinId="9" hidden="1"/>
    <cellStyle name="Hiperlink Visitado" xfId="11386" builtinId="9" hidden="1"/>
    <cellStyle name="Hiperlink Visitado" xfId="11388" builtinId="9" hidden="1"/>
    <cellStyle name="Hiperlink Visitado" xfId="11390" builtinId="9" hidden="1"/>
    <cellStyle name="Hiperlink Visitado" xfId="11392" builtinId="9" hidden="1"/>
    <cellStyle name="Hiperlink Visitado" xfId="10707" builtinId="9" hidden="1"/>
    <cellStyle name="Hiperlink Visitado" xfId="11396" builtinId="9" hidden="1"/>
    <cellStyle name="Hiperlink Visitado" xfId="11398" builtinId="9" hidden="1"/>
    <cellStyle name="Hiperlink Visitado" xfId="11400" builtinId="9" hidden="1"/>
    <cellStyle name="Hiperlink Visitado" xfId="11402" builtinId="9" hidden="1"/>
    <cellStyle name="Hiperlink Visitado" xfId="11404" builtinId="9" hidden="1"/>
    <cellStyle name="Hiperlink Visitado" xfId="11406" builtinId="9" hidden="1"/>
    <cellStyle name="Hiperlink Visitado" xfId="11408" builtinId="9" hidden="1"/>
    <cellStyle name="Hiperlink Visitado" xfId="11410" builtinId="9" hidden="1"/>
    <cellStyle name="Hiperlink Visitado" xfId="11412" builtinId="9" hidden="1"/>
    <cellStyle name="Hiperlink Visitado" xfId="11414" builtinId="9" hidden="1"/>
    <cellStyle name="Hiperlink Visitado" xfId="11416" builtinId="9" hidden="1"/>
    <cellStyle name="Hiperlink Visitado" xfId="11418" builtinId="9" hidden="1"/>
    <cellStyle name="Hiperlink Visitado" xfId="11420" builtinId="9" hidden="1"/>
    <cellStyle name="Hiperlink Visitado" xfId="11422" builtinId="9" hidden="1"/>
    <cellStyle name="Hiperlink Visitado" xfId="11424" builtinId="9" hidden="1"/>
    <cellStyle name="Hiperlink Visitado" xfId="11426" builtinId="9" hidden="1"/>
    <cellStyle name="Hiperlink Visitado" xfId="11428" builtinId="9" hidden="1"/>
    <cellStyle name="Hiperlink Visitado" xfId="11430" builtinId="9" hidden="1"/>
    <cellStyle name="Hiperlink Visitado" xfId="11432" builtinId="9" hidden="1"/>
    <cellStyle name="Hiperlink Visitado" xfId="11434" builtinId="9" hidden="1"/>
    <cellStyle name="Hiperlink Visitado" xfId="11436" builtinId="9" hidden="1"/>
    <cellStyle name="Hiperlink Visitado" xfId="11438" builtinId="9" hidden="1"/>
    <cellStyle name="Hiperlink Visitado" xfId="11440" builtinId="9" hidden="1"/>
    <cellStyle name="Hiperlink Visitado" xfId="11442" builtinId="9" hidden="1"/>
    <cellStyle name="Hiperlink Visitado" xfId="11444" builtinId="9" hidden="1"/>
    <cellStyle name="Hiperlink Visitado" xfId="11446" builtinId="9" hidden="1"/>
    <cellStyle name="Hiperlink Visitado" xfId="11448" builtinId="9" hidden="1"/>
    <cellStyle name="Hiperlink Visitado" xfId="11450" builtinId="9" hidden="1"/>
    <cellStyle name="Hiperlink Visitado" xfId="11452" builtinId="9" hidden="1"/>
    <cellStyle name="Hiperlink Visitado" xfId="11454" builtinId="9" hidden="1"/>
    <cellStyle name="Hiperlink Visitado" xfId="11456" builtinId="9" hidden="1"/>
    <cellStyle name="Hiperlink Visitado" xfId="11458" builtinId="9" hidden="1"/>
    <cellStyle name="Hiperlink Visitado" xfId="11460" builtinId="9" hidden="1"/>
    <cellStyle name="Hiperlink Visitado" xfId="11462" builtinId="9" hidden="1"/>
    <cellStyle name="Hiperlink Visitado" xfId="11464" builtinId="9" hidden="1"/>
    <cellStyle name="Hiperlink Visitado" xfId="11466" builtinId="9" hidden="1"/>
    <cellStyle name="Hiperlink Visitado" xfId="11468" builtinId="9" hidden="1"/>
    <cellStyle name="Hiperlink Visitado" xfId="11470" builtinId="9" hidden="1"/>
    <cellStyle name="Hiperlink Visitado" xfId="11472" builtinId="9" hidden="1"/>
    <cellStyle name="Hiperlink Visitado" xfId="11474" builtinId="9" hidden="1"/>
    <cellStyle name="Hiperlink Visitado" xfId="11476" builtinId="9" hidden="1"/>
    <cellStyle name="Hiperlink Visitado" xfId="11478" builtinId="9" hidden="1"/>
    <cellStyle name="Hiperlink Visitado" xfId="11480" builtinId="9" hidden="1"/>
    <cellStyle name="Hiperlink Visitado" xfId="11482" builtinId="9" hidden="1"/>
    <cellStyle name="Hiperlink Visitado" xfId="11484" builtinId="9" hidden="1"/>
    <cellStyle name="Hiperlink Visitado" xfId="11486" builtinId="9" hidden="1"/>
    <cellStyle name="Hiperlink Visitado" xfId="11488" builtinId="9" hidden="1"/>
    <cellStyle name="Hiperlink Visitado" xfId="11490" builtinId="9" hidden="1"/>
    <cellStyle name="Hiperlink Visitado" xfId="10805" builtinId="9" hidden="1"/>
    <cellStyle name="Hiperlink Visitado" xfId="11494" builtinId="9" hidden="1"/>
    <cellStyle name="Hiperlink Visitado" xfId="11496" builtinId="9" hidden="1"/>
    <cellStyle name="Hiperlink Visitado" xfId="11498" builtinId="9" hidden="1"/>
    <cellStyle name="Hiperlink Visitado" xfId="11500" builtinId="9" hidden="1"/>
    <cellStyle name="Hiperlink Visitado" xfId="11502" builtinId="9" hidden="1"/>
    <cellStyle name="Hiperlink Visitado" xfId="11504" builtinId="9" hidden="1"/>
    <cellStyle name="Hiperlink Visitado" xfId="11506" builtinId="9" hidden="1"/>
    <cellStyle name="Hiperlink Visitado" xfId="11508" builtinId="9" hidden="1"/>
    <cellStyle name="Hiperlink Visitado" xfId="11510" builtinId="9" hidden="1"/>
    <cellStyle name="Hiperlink Visitado" xfId="11512" builtinId="9" hidden="1"/>
    <cellStyle name="Hiperlink Visitado" xfId="11514" builtinId="9" hidden="1"/>
    <cellStyle name="Hiperlink Visitado" xfId="11516" builtinId="9" hidden="1"/>
    <cellStyle name="Hiperlink Visitado" xfId="11518" builtinId="9" hidden="1"/>
    <cellStyle name="Hiperlink Visitado" xfId="11520" builtinId="9" hidden="1"/>
    <cellStyle name="Hiperlink Visitado" xfId="11522" builtinId="9" hidden="1"/>
    <cellStyle name="Hiperlink Visitado" xfId="11524" builtinId="9" hidden="1"/>
    <cellStyle name="Hiperlink Visitado" xfId="11526" builtinId="9" hidden="1"/>
    <cellStyle name="Hiperlink Visitado" xfId="11528" builtinId="9" hidden="1"/>
    <cellStyle name="Hiperlink Visitado" xfId="11530" builtinId="9" hidden="1"/>
    <cellStyle name="Hiperlink Visitado" xfId="11532" builtinId="9" hidden="1"/>
    <cellStyle name="Hiperlink Visitado" xfId="11534" builtinId="9" hidden="1"/>
    <cellStyle name="Hiperlink Visitado" xfId="11536" builtinId="9" hidden="1"/>
    <cellStyle name="Hiperlink Visitado" xfId="11538" builtinId="9" hidden="1"/>
    <cellStyle name="Hiperlink Visitado" xfId="11540" builtinId="9" hidden="1"/>
    <cellStyle name="Hiperlink Visitado" xfId="11542" builtinId="9" hidden="1"/>
    <cellStyle name="Hiperlink Visitado" xfId="11544" builtinId="9" hidden="1"/>
    <cellStyle name="Hiperlink Visitado" xfId="11546" builtinId="9" hidden="1"/>
    <cellStyle name="Hiperlink Visitado" xfId="11548" builtinId="9" hidden="1"/>
    <cellStyle name="Hiperlink Visitado" xfId="11550" builtinId="9" hidden="1"/>
    <cellStyle name="Hiperlink Visitado" xfId="11552" builtinId="9" hidden="1"/>
    <cellStyle name="Hiperlink Visitado" xfId="11554" builtinId="9" hidden="1"/>
    <cellStyle name="Hiperlink Visitado" xfId="11556" builtinId="9" hidden="1"/>
    <cellStyle name="Hiperlink Visitado" xfId="11558" builtinId="9" hidden="1"/>
    <cellStyle name="Hiperlink Visitado" xfId="11560" builtinId="9" hidden="1"/>
    <cellStyle name="Hiperlink Visitado" xfId="11562" builtinId="9" hidden="1"/>
    <cellStyle name="Hiperlink Visitado" xfId="11564" builtinId="9" hidden="1"/>
    <cellStyle name="Hiperlink Visitado" xfId="11566" builtinId="9" hidden="1"/>
    <cellStyle name="Hiperlink Visitado" xfId="11568" builtinId="9" hidden="1"/>
    <cellStyle name="Hiperlink Visitado" xfId="11570" builtinId="9" hidden="1"/>
    <cellStyle name="Hiperlink Visitado" xfId="11572" builtinId="9" hidden="1"/>
    <cellStyle name="Hiperlink Visitado" xfId="11574" builtinId="9" hidden="1"/>
    <cellStyle name="Hiperlink Visitado" xfId="11576" builtinId="9" hidden="1"/>
    <cellStyle name="Hiperlink Visitado" xfId="11578" builtinId="9" hidden="1"/>
    <cellStyle name="Hiperlink Visitado" xfId="11580" builtinId="9" hidden="1"/>
    <cellStyle name="Hiperlink Visitado" xfId="11582" builtinId="9" hidden="1"/>
    <cellStyle name="Hiperlink Visitado" xfId="11584" builtinId="9" hidden="1"/>
    <cellStyle name="Hiperlink Visitado" xfId="11586" builtinId="9" hidden="1"/>
    <cellStyle name="Hiperlink Visitado" xfId="11588" builtinId="9" hidden="1"/>
    <cellStyle name="Hiperlink Visitado" xfId="10903" builtinId="9" hidden="1"/>
    <cellStyle name="Hiperlink Visitado" xfId="11592" builtinId="9" hidden="1"/>
    <cellStyle name="Hiperlink Visitado" xfId="11594" builtinId="9" hidden="1"/>
    <cellStyle name="Hiperlink Visitado" xfId="11596" builtinId="9" hidden="1"/>
    <cellStyle name="Hiperlink Visitado" xfId="11598" builtinId="9" hidden="1"/>
    <cellStyle name="Hiperlink Visitado" xfId="11600" builtinId="9" hidden="1"/>
    <cellStyle name="Hiperlink Visitado" xfId="11602" builtinId="9" hidden="1"/>
    <cellStyle name="Hiperlink Visitado" xfId="11604" builtinId="9" hidden="1"/>
    <cellStyle name="Hiperlink Visitado" xfId="11606" builtinId="9" hidden="1"/>
    <cellStyle name="Hiperlink Visitado" xfId="11608" builtinId="9" hidden="1"/>
    <cellStyle name="Hiperlink Visitado" xfId="11610" builtinId="9" hidden="1"/>
    <cellStyle name="Hiperlink Visitado" xfId="11612" builtinId="9" hidden="1"/>
    <cellStyle name="Hiperlink Visitado" xfId="11614" builtinId="9" hidden="1"/>
    <cellStyle name="Hiperlink Visitado" xfId="11616" builtinId="9" hidden="1"/>
    <cellStyle name="Hiperlink Visitado" xfId="11618" builtinId="9" hidden="1"/>
    <cellStyle name="Hiperlink Visitado" xfId="11620" builtinId="9" hidden="1"/>
    <cellStyle name="Hiperlink Visitado" xfId="11622" builtinId="9" hidden="1"/>
    <cellStyle name="Hiperlink Visitado" xfId="11624" builtinId="9" hidden="1"/>
    <cellStyle name="Hiperlink Visitado" xfId="11626" builtinId="9" hidden="1"/>
    <cellStyle name="Hiperlink Visitado" xfId="11628" builtinId="9" hidden="1"/>
    <cellStyle name="Hiperlink Visitado" xfId="11630" builtinId="9" hidden="1"/>
    <cellStyle name="Hiperlink Visitado" xfId="11632" builtinId="9" hidden="1"/>
    <cellStyle name="Hiperlink Visitado" xfId="11634" builtinId="9" hidden="1"/>
    <cellStyle name="Hiperlink Visitado" xfId="11636" builtinId="9" hidden="1"/>
    <cellStyle name="Hiperlink Visitado" xfId="11638" builtinId="9" hidden="1"/>
    <cellStyle name="Hiperlink Visitado" xfId="11640" builtinId="9" hidden="1"/>
    <cellStyle name="Hiperlink Visitado" xfId="11642" builtinId="9" hidden="1"/>
    <cellStyle name="Hiperlink Visitado" xfId="11644" builtinId="9" hidden="1"/>
    <cellStyle name="Hiperlink Visitado" xfId="11646" builtinId="9" hidden="1"/>
    <cellStyle name="Hiperlink Visitado" xfId="11648" builtinId="9" hidden="1"/>
    <cellStyle name="Hiperlink Visitado" xfId="11650" builtinId="9" hidden="1"/>
    <cellStyle name="Hiperlink Visitado" xfId="11652" builtinId="9" hidden="1"/>
    <cellStyle name="Hiperlink Visitado" xfId="11654" builtinId="9" hidden="1"/>
    <cellStyle name="Hiperlink Visitado" xfId="11656" builtinId="9" hidden="1"/>
    <cellStyle name="Hiperlink Visitado" xfId="11658" builtinId="9" hidden="1"/>
    <cellStyle name="Hiperlink Visitado" xfId="11660" builtinId="9" hidden="1"/>
    <cellStyle name="Hiperlink Visitado" xfId="11662" builtinId="9" hidden="1"/>
    <cellStyle name="Hiperlink Visitado" xfId="11664" builtinId="9" hidden="1"/>
    <cellStyle name="Hiperlink Visitado" xfId="11666" builtinId="9" hidden="1"/>
    <cellStyle name="Hiperlink Visitado" xfId="11668" builtinId="9" hidden="1"/>
    <cellStyle name="Hiperlink Visitado" xfId="11670" builtinId="9" hidden="1"/>
    <cellStyle name="Hiperlink Visitado" xfId="11672" builtinId="9" hidden="1"/>
    <cellStyle name="Hiperlink Visitado" xfId="11674" builtinId="9" hidden="1"/>
    <cellStyle name="Hiperlink Visitado" xfId="11676" builtinId="9" hidden="1"/>
    <cellStyle name="Hiperlink Visitado" xfId="11678" builtinId="9" hidden="1"/>
    <cellStyle name="Hiperlink Visitado" xfId="11680" builtinId="9" hidden="1"/>
    <cellStyle name="Hiperlink Visitado" xfId="11682" builtinId="9" hidden="1"/>
    <cellStyle name="Hiperlink Visitado" xfId="11684" builtinId="9" hidden="1"/>
    <cellStyle name="Hiperlink Visitado" xfId="11686" builtinId="9" hidden="1"/>
    <cellStyle name="Hiperlink Visitado" xfId="11001" builtinId="9" hidden="1"/>
    <cellStyle name="Hiperlink Visitado" xfId="11690" builtinId="9" hidden="1"/>
    <cellStyle name="Hiperlink Visitado" xfId="11692" builtinId="9" hidden="1"/>
    <cellStyle name="Hiperlink Visitado" xfId="11694" builtinId="9" hidden="1"/>
    <cellStyle name="Hiperlink Visitado" xfId="11696" builtinId="9" hidden="1"/>
    <cellStyle name="Hiperlink Visitado" xfId="11698" builtinId="9" hidden="1"/>
    <cellStyle name="Hiperlink Visitado" xfId="11700" builtinId="9" hidden="1"/>
    <cellStyle name="Hiperlink Visitado" xfId="11702" builtinId="9" hidden="1"/>
    <cellStyle name="Hiperlink Visitado" xfId="11704" builtinId="9" hidden="1"/>
    <cellStyle name="Hiperlink Visitado" xfId="11706" builtinId="9" hidden="1"/>
    <cellStyle name="Hiperlink Visitado" xfId="11708" builtinId="9" hidden="1"/>
    <cellStyle name="Hiperlink Visitado" xfId="11710" builtinId="9" hidden="1"/>
    <cellStyle name="Hiperlink Visitado" xfId="11712" builtinId="9" hidden="1"/>
    <cellStyle name="Hiperlink Visitado" xfId="11714" builtinId="9" hidden="1"/>
    <cellStyle name="Hiperlink Visitado" xfId="11716" builtinId="9" hidden="1"/>
    <cellStyle name="Hiperlink Visitado" xfId="11718" builtinId="9" hidden="1"/>
    <cellStyle name="Hiperlink Visitado" xfId="11720" builtinId="9" hidden="1"/>
    <cellStyle name="Hiperlink Visitado" xfId="11722" builtinId="9" hidden="1"/>
    <cellStyle name="Hiperlink Visitado" xfId="11724" builtinId="9" hidden="1"/>
    <cellStyle name="Hiperlink Visitado" xfId="11726" builtinId="9" hidden="1"/>
    <cellStyle name="Hiperlink Visitado" xfId="11728" builtinId="9" hidden="1"/>
    <cellStyle name="Hiperlink Visitado" xfId="11730" builtinId="9" hidden="1"/>
    <cellStyle name="Hiperlink Visitado" xfId="11732" builtinId="9" hidden="1"/>
    <cellStyle name="Hiperlink Visitado" xfId="11734" builtinId="9" hidden="1"/>
    <cellStyle name="Hiperlink Visitado" xfId="11736" builtinId="9" hidden="1"/>
    <cellStyle name="Hiperlink Visitado" xfId="11738" builtinId="9" hidden="1"/>
    <cellStyle name="Hiperlink Visitado" xfId="11740" builtinId="9" hidden="1"/>
    <cellStyle name="Hiperlink Visitado" xfId="11742" builtinId="9" hidden="1"/>
    <cellStyle name="Hiperlink Visitado" xfId="11744" builtinId="9" hidden="1"/>
    <cellStyle name="Hiperlink Visitado" xfId="11746" builtinId="9" hidden="1"/>
    <cellStyle name="Hiperlink Visitado" xfId="11748" builtinId="9" hidden="1"/>
    <cellStyle name="Hiperlink Visitado" xfId="11750" builtinId="9" hidden="1"/>
    <cellStyle name="Hiperlink Visitado" xfId="11752" builtinId="9" hidden="1"/>
    <cellStyle name="Hiperlink Visitado" xfId="11754" builtinId="9" hidden="1"/>
    <cellStyle name="Hiperlink Visitado" xfId="11756" builtinId="9" hidden="1"/>
    <cellStyle name="Hiperlink Visitado" xfId="11758" builtinId="9" hidden="1"/>
    <cellStyle name="Hiperlink Visitado" xfId="11760" builtinId="9" hidden="1"/>
    <cellStyle name="Hiperlink Visitado" xfId="11762" builtinId="9" hidden="1"/>
    <cellStyle name="Hiperlink Visitado" xfId="11764" builtinId="9" hidden="1"/>
    <cellStyle name="Hiperlink Visitado" xfId="11766" builtinId="9" hidden="1"/>
    <cellStyle name="Hiperlink Visitado" xfId="11768" builtinId="9" hidden="1"/>
    <cellStyle name="Hiperlink Visitado" xfId="11770" builtinId="9" hidden="1"/>
    <cellStyle name="Hiperlink Visitado" xfId="11772" builtinId="9" hidden="1"/>
    <cellStyle name="Hiperlink Visitado" xfId="11774" builtinId="9" hidden="1"/>
    <cellStyle name="Hiperlink Visitado" xfId="11776" builtinId="9" hidden="1"/>
    <cellStyle name="Hiperlink Visitado" xfId="11778" builtinId="9" hidden="1"/>
    <cellStyle name="Hiperlink Visitado" xfId="11780" builtinId="9" hidden="1"/>
    <cellStyle name="Hiperlink Visitado" xfId="11782" builtinId="9" hidden="1"/>
    <cellStyle name="Hiperlink Visitado" xfId="11784" builtinId="9" hidden="1"/>
    <cellStyle name="Hiperlink Visitado" xfId="11099" builtinId="9" hidden="1"/>
    <cellStyle name="Hiperlink Visitado" xfId="11788" builtinId="9" hidden="1"/>
    <cellStyle name="Hiperlink Visitado" xfId="11790" builtinId="9" hidden="1"/>
    <cellStyle name="Hiperlink Visitado" xfId="11792" builtinId="9" hidden="1"/>
    <cellStyle name="Hiperlink Visitado" xfId="11794" builtinId="9" hidden="1"/>
    <cellStyle name="Hiperlink Visitado" xfId="11796" builtinId="9" hidden="1"/>
    <cellStyle name="Hiperlink Visitado" xfId="11798" builtinId="9" hidden="1"/>
    <cellStyle name="Hiperlink Visitado" xfId="11800" builtinId="9" hidden="1"/>
    <cellStyle name="Hiperlink Visitado" xfId="11802" builtinId="9" hidden="1"/>
    <cellStyle name="Hiperlink Visitado" xfId="11804" builtinId="9" hidden="1"/>
    <cellStyle name="Hiperlink Visitado" xfId="11806" builtinId="9" hidden="1"/>
    <cellStyle name="Hiperlink Visitado" xfId="11808" builtinId="9" hidden="1"/>
    <cellStyle name="Hiperlink Visitado" xfId="11810" builtinId="9" hidden="1"/>
    <cellStyle name="Hiperlink Visitado" xfId="11812" builtinId="9" hidden="1"/>
    <cellStyle name="Hiperlink Visitado" xfId="11814" builtinId="9" hidden="1"/>
    <cellStyle name="Hiperlink Visitado" xfId="11816" builtinId="9" hidden="1"/>
    <cellStyle name="Hiperlink Visitado" xfId="11818" builtinId="9" hidden="1"/>
    <cellStyle name="Hiperlink Visitado" xfId="11820" builtinId="9" hidden="1"/>
    <cellStyle name="Hiperlink Visitado" xfId="11822" builtinId="9" hidden="1"/>
    <cellStyle name="Hiperlink Visitado" xfId="11824" builtinId="9" hidden="1"/>
    <cellStyle name="Hiperlink Visitado" xfId="11826" builtinId="9" hidden="1"/>
    <cellStyle name="Hiperlink Visitado" xfId="11828" builtinId="9" hidden="1"/>
    <cellStyle name="Hiperlink Visitado" xfId="11830" builtinId="9" hidden="1"/>
    <cellStyle name="Hiperlink Visitado" xfId="11832" builtinId="9" hidden="1"/>
    <cellStyle name="Hiperlink Visitado" xfId="11834" builtinId="9" hidden="1"/>
    <cellStyle name="Hiperlink Visitado" xfId="11836" builtinId="9" hidden="1"/>
    <cellStyle name="Hiperlink Visitado" xfId="11838" builtinId="9" hidden="1"/>
    <cellStyle name="Hiperlink Visitado" xfId="11840" builtinId="9" hidden="1"/>
    <cellStyle name="Hiperlink Visitado" xfId="11842" builtinId="9" hidden="1"/>
    <cellStyle name="Hiperlink Visitado" xfId="11844" builtinId="9" hidden="1"/>
    <cellStyle name="Hiperlink Visitado" xfId="11846" builtinId="9" hidden="1"/>
    <cellStyle name="Hiperlink Visitado" xfId="11848" builtinId="9" hidden="1"/>
    <cellStyle name="Hiperlink Visitado" xfId="11850" builtinId="9" hidden="1"/>
    <cellStyle name="Hiperlink Visitado" xfId="11852" builtinId="9" hidden="1"/>
    <cellStyle name="Hiperlink Visitado" xfId="11854" builtinId="9" hidden="1"/>
    <cellStyle name="Hiperlink Visitado" xfId="11856" builtinId="9" hidden="1"/>
    <cellStyle name="Hiperlink Visitado" xfId="11858" builtinId="9" hidden="1"/>
    <cellStyle name="Hiperlink Visitado" xfId="11860" builtinId="9" hidden="1"/>
    <cellStyle name="Hiperlink Visitado" xfId="11862" builtinId="9" hidden="1"/>
    <cellStyle name="Hiperlink Visitado" xfId="11864" builtinId="9" hidden="1"/>
    <cellStyle name="Hiperlink Visitado" xfId="11866" builtinId="9" hidden="1"/>
    <cellStyle name="Hiperlink Visitado" xfId="11868" builtinId="9" hidden="1"/>
    <cellStyle name="Hiperlink Visitado" xfId="11870" builtinId="9" hidden="1"/>
    <cellStyle name="Hiperlink Visitado" xfId="11872" builtinId="9" hidden="1"/>
    <cellStyle name="Hiperlink Visitado" xfId="11874" builtinId="9" hidden="1"/>
    <cellStyle name="Hiperlink Visitado" xfId="11876" builtinId="9" hidden="1"/>
    <cellStyle name="Hiperlink Visitado" xfId="11878" builtinId="9" hidden="1"/>
    <cellStyle name="Hiperlink Visitado" xfId="11880" builtinId="9" hidden="1"/>
    <cellStyle name="Hiperlink Visitado" xfId="11882" builtinId="9" hidden="1"/>
    <cellStyle name="Hiperlink Visitado" xfId="11197" builtinId="9" hidden="1"/>
    <cellStyle name="Hiperlink Visitado" xfId="11886" builtinId="9" hidden="1"/>
    <cellStyle name="Hiperlink Visitado" xfId="11888" builtinId="9" hidden="1"/>
    <cellStyle name="Hiperlink Visitado" xfId="11890" builtinId="9" hidden="1"/>
    <cellStyle name="Hiperlink Visitado" xfId="11892" builtinId="9" hidden="1"/>
    <cellStyle name="Hiperlink Visitado" xfId="11894" builtinId="9" hidden="1"/>
    <cellStyle name="Hiperlink Visitado" xfId="11896" builtinId="9" hidden="1"/>
    <cellStyle name="Hiperlink Visitado" xfId="11898" builtinId="9" hidden="1"/>
    <cellStyle name="Hiperlink Visitado" xfId="11900" builtinId="9" hidden="1"/>
    <cellStyle name="Hiperlink Visitado" xfId="11902" builtinId="9" hidden="1"/>
    <cellStyle name="Hiperlink Visitado" xfId="11904" builtinId="9" hidden="1"/>
    <cellStyle name="Hiperlink Visitado" xfId="11906" builtinId="9" hidden="1"/>
    <cellStyle name="Hiperlink Visitado" xfId="11908" builtinId="9" hidden="1"/>
    <cellStyle name="Hiperlink Visitado" xfId="11910" builtinId="9" hidden="1"/>
    <cellStyle name="Hiperlink Visitado" xfId="11912" builtinId="9" hidden="1"/>
    <cellStyle name="Hiperlink Visitado" xfId="11914" builtinId="9" hidden="1"/>
    <cellStyle name="Hiperlink Visitado" xfId="11916" builtinId="9" hidden="1"/>
    <cellStyle name="Hiperlink Visitado" xfId="11918" builtinId="9" hidden="1"/>
    <cellStyle name="Hiperlink Visitado" xfId="11920" builtinId="9" hidden="1"/>
    <cellStyle name="Hiperlink Visitado" xfId="11922" builtinId="9" hidden="1"/>
    <cellStyle name="Hiperlink Visitado" xfId="11924" builtinId="9" hidden="1"/>
    <cellStyle name="Hiperlink Visitado" xfId="11926" builtinId="9" hidden="1"/>
    <cellStyle name="Hiperlink Visitado" xfId="11928" builtinId="9" hidden="1"/>
    <cellStyle name="Hiperlink Visitado" xfId="11930" builtinId="9" hidden="1"/>
    <cellStyle name="Hiperlink Visitado" xfId="11932" builtinId="9" hidden="1"/>
    <cellStyle name="Hiperlink Visitado" xfId="11934" builtinId="9" hidden="1"/>
    <cellStyle name="Hiperlink Visitado" xfId="11936" builtinId="9" hidden="1"/>
    <cellStyle name="Hiperlink Visitado" xfId="11938" builtinId="9" hidden="1"/>
    <cellStyle name="Hiperlink Visitado" xfId="11940" builtinId="9" hidden="1"/>
    <cellStyle name="Hiperlink Visitado" xfId="11942" builtinId="9" hidden="1"/>
    <cellStyle name="Hiperlink Visitado" xfId="11944" builtinId="9" hidden="1"/>
    <cellStyle name="Hiperlink Visitado" xfId="11946" builtinId="9" hidden="1"/>
    <cellStyle name="Hiperlink Visitado" xfId="11948" builtinId="9" hidden="1"/>
    <cellStyle name="Hiperlink Visitado" xfId="11950" builtinId="9" hidden="1"/>
    <cellStyle name="Hiperlink Visitado" xfId="11952" builtinId="9" hidden="1"/>
    <cellStyle name="Hiperlink Visitado" xfId="11954" builtinId="9" hidden="1"/>
    <cellStyle name="Hiperlink Visitado" xfId="11956" builtinId="9" hidden="1"/>
    <cellStyle name="Hiperlink Visitado" xfId="11958" builtinId="9" hidden="1"/>
    <cellStyle name="Hiperlink Visitado" xfId="11960" builtinId="9" hidden="1"/>
    <cellStyle name="Hiperlink Visitado" xfId="11962" builtinId="9" hidden="1"/>
    <cellStyle name="Hiperlink Visitado" xfId="11964" builtinId="9" hidden="1"/>
    <cellStyle name="Hiperlink Visitado" xfId="11966" builtinId="9" hidden="1"/>
    <cellStyle name="Hiperlink Visitado" xfId="11968" builtinId="9" hidden="1"/>
    <cellStyle name="Hiperlink Visitado" xfId="11970" builtinId="9" hidden="1"/>
    <cellStyle name="Hiperlink Visitado" xfId="11972" builtinId="9" hidden="1"/>
    <cellStyle name="Hiperlink Visitado" xfId="11974" builtinId="9" hidden="1"/>
    <cellStyle name="Hiperlink Visitado" xfId="11976" builtinId="9" hidden="1"/>
    <cellStyle name="Hiperlink Visitado" xfId="11978" builtinId="9" hidden="1"/>
    <cellStyle name="Hiperlink Visitado" xfId="11980" builtinId="9" hidden="1"/>
    <cellStyle name="Hiperlink Visitado" xfId="11295" builtinId="9" hidden="1"/>
    <cellStyle name="Hiperlink Visitado" xfId="11984" builtinId="9" hidden="1"/>
    <cellStyle name="Hiperlink Visitado" xfId="11986" builtinId="9" hidden="1"/>
    <cellStyle name="Hiperlink Visitado" xfId="11988" builtinId="9" hidden="1"/>
    <cellStyle name="Hiperlink Visitado" xfId="11990" builtinId="9" hidden="1"/>
    <cellStyle name="Hiperlink Visitado" xfId="11992" builtinId="9" hidden="1"/>
    <cellStyle name="Hiperlink Visitado" xfId="11994" builtinId="9" hidden="1"/>
    <cellStyle name="Hiperlink Visitado" xfId="11996" builtinId="9" hidden="1"/>
    <cellStyle name="Hiperlink Visitado" xfId="11998" builtinId="9" hidden="1"/>
    <cellStyle name="Hiperlink Visitado" xfId="12000" builtinId="9" hidden="1"/>
    <cellStyle name="Hiperlink Visitado" xfId="12002" builtinId="9" hidden="1"/>
    <cellStyle name="Hiperlink Visitado" xfId="12004" builtinId="9" hidden="1"/>
    <cellStyle name="Hiperlink Visitado" xfId="12006" builtinId="9" hidden="1"/>
    <cellStyle name="Hiperlink Visitado" xfId="12008" builtinId="9" hidden="1"/>
    <cellStyle name="Hiperlink Visitado" xfId="12010" builtinId="9" hidden="1"/>
    <cellStyle name="Hiperlink Visitado" xfId="12012" builtinId="9" hidden="1"/>
    <cellStyle name="Hiperlink Visitado" xfId="12014" builtinId="9" hidden="1"/>
    <cellStyle name="Hiperlink Visitado" xfId="12016" builtinId="9" hidden="1"/>
    <cellStyle name="Hiperlink Visitado" xfId="12018" builtinId="9" hidden="1"/>
    <cellStyle name="Hiperlink Visitado" xfId="12020" builtinId="9" hidden="1"/>
    <cellStyle name="Hiperlink Visitado" xfId="12022" builtinId="9" hidden="1"/>
    <cellStyle name="Hiperlink Visitado" xfId="12024" builtinId="9" hidden="1"/>
    <cellStyle name="Hiperlink Visitado" xfId="12026" builtinId="9" hidden="1"/>
    <cellStyle name="Hiperlink Visitado" xfId="12028" builtinId="9" hidden="1"/>
    <cellStyle name="Hiperlink Visitado" xfId="12030" builtinId="9" hidden="1"/>
    <cellStyle name="Hiperlink Visitado" xfId="12032" builtinId="9" hidden="1"/>
    <cellStyle name="Hiperlink Visitado" xfId="12034" builtinId="9" hidden="1"/>
    <cellStyle name="Hiperlink Visitado" xfId="12036" builtinId="9" hidden="1"/>
    <cellStyle name="Hiperlink Visitado" xfId="12038" builtinId="9" hidden="1"/>
    <cellStyle name="Hiperlink Visitado" xfId="12040" builtinId="9" hidden="1"/>
    <cellStyle name="Hiperlink Visitado" xfId="12042" builtinId="9" hidden="1"/>
    <cellStyle name="Hiperlink Visitado" xfId="12044" builtinId="9" hidden="1"/>
    <cellStyle name="Hiperlink Visitado" xfId="12046" builtinId="9" hidden="1"/>
    <cellStyle name="Hiperlink Visitado" xfId="12048" builtinId="9" hidden="1"/>
    <cellStyle name="Hiperlink Visitado" xfId="12050" builtinId="9" hidden="1"/>
    <cellStyle name="Hiperlink Visitado" xfId="12052" builtinId="9" hidden="1"/>
    <cellStyle name="Hiperlink Visitado" xfId="12054" builtinId="9" hidden="1"/>
    <cellStyle name="Hiperlink Visitado" xfId="12056" builtinId="9" hidden="1"/>
    <cellStyle name="Hiperlink Visitado" xfId="12058" builtinId="9" hidden="1"/>
    <cellStyle name="Hiperlink Visitado" xfId="12060" builtinId="9" hidden="1"/>
    <cellStyle name="Hiperlink Visitado" xfId="12062" builtinId="9" hidden="1"/>
    <cellStyle name="Hiperlink Visitado" xfId="12064" builtinId="9" hidden="1"/>
    <cellStyle name="Hiperlink Visitado" xfId="12066" builtinId="9" hidden="1"/>
    <cellStyle name="Hiperlink Visitado" xfId="12068" builtinId="9" hidden="1"/>
    <cellStyle name="Hiperlink Visitado" xfId="12070" builtinId="9" hidden="1"/>
    <cellStyle name="Hiperlink Visitado" xfId="12072" builtinId="9" hidden="1"/>
    <cellStyle name="Hiperlink Visitado" xfId="12074" builtinId="9" hidden="1"/>
    <cellStyle name="Hiperlink Visitado" xfId="12076" builtinId="9" hidden="1"/>
    <cellStyle name="Hiperlink Visitado" xfId="12078" builtinId="9" hidden="1"/>
    <cellStyle name="Hiperlink Visitado" xfId="11393" builtinId="9" hidden="1"/>
    <cellStyle name="Hiperlink Visitado" xfId="12082" builtinId="9" hidden="1"/>
    <cellStyle name="Hiperlink Visitado" xfId="12084" builtinId="9" hidden="1"/>
    <cellStyle name="Hiperlink Visitado" xfId="12086" builtinId="9" hidden="1"/>
    <cellStyle name="Hiperlink Visitado" xfId="12088" builtinId="9" hidden="1"/>
    <cellStyle name="Hiperlink Visitado" xfId="12090" builtinId="9" hidden="1"/>
    <cellStyle name="Hiperlink Visitado" xfId="12092" builtinId="9" hidden="1"/>
    <cellStyle name="Hiperlink Visitado" xfId="12094" builtinId="9" hidden="1"/>
    <cellStyle name="Hiperlink Visitado" xfId="12096" builtinId="9" hidden="1"/>
    <cellStyle name="Hiperlink Visitado" xfId="12098" builtinId="9" hidden="1"/>
    <cellStyle name="Hiperlink Visitado" xfId="12100" builtinId="9" hidden="1"/>
    <cellStyle name="Hiperlink Visitado" xfId="12102" builtinId="9" hidden="1"/>
    <cellStyle name="Hiperlink Visitado" xfId="12104" builtinId="9" hidden="1"/>
    <cellStyle name="Hiperlink Visitado" xfId="12106" builtinId="9" hidden="1"/>
    <cellStyle name="Hiperlink Visitado" xfId="12108" builtinId="9" hidden="1"/>
    <cellStyle name="Hiperlink Visitado" xfId="12110" builtinId="9" hidden="1"/>
    <cellStyle name="Hiperlink Visitado" xfId="12112" builtinId="9" hidden="1"/>
    <cellStyle name="Hiperlink Visitado" xfId="12114" builtinId="9" hidden="1"/>
    <cellStyle name="Hiperlink Visitado" xfId="12116" builtinId="9" hidden="1"/>
    <cellStyle name="Hiperlink Visitado" xfId="12118" builtinId="9" hidden="1"/>
    <cellStyle name="Hiperlink Visitado" xfId="12120" builtinId="9" hidden="1"/>
    <cellStyle name="Hiperlink Visitado" xfId="12122" builtinId="9" hidden="1"/>
    <cellStyle name="Hiperlink Visitado" xfId="12124" builtinId="9" hidden="1"/>
    <cellStyle name="Hiperlink Visitado" xfId="12126" builtinId="9" hidden="1"/>
    <cellStyle name="Hiperlink Visitado" xfId="12128" builtinId="9" hidden="1"/>
    <cellStyle name="Hiperlink Visitado" xfId="12130" builtinId="9" hidden="1"/>
    <cellStyle name="Hiperlink Visitado" xfId="12132" builtinId="9" hidden="1"/>
    <cellStyle name="Hiperlink Visitado" xfId="12134" builtinId="9" hidden="1"/>
    <cellStyle name="Hiperlink Visitado" xfId="12136" builtinId="9" hidden="1"/>
    <cellStyle name="Hiperlink Visitado" xfId="12138" builtinId="9" hidden="1"/>
    <cellStyle name="Hiperlink Visitado" xfId="12140" builtinId="9" hidden="1"/>
    <cellStyle name="Hiperlink Visitado" xfId="12142" builtinId="9" hidden="1"/>
    <cellStyle name="Hiperlink Visitado" xfId="12144" builtinId="9" hidden="1"/>
    <cellStyle name="Hiperlink Visitado" xfId="12146" builtinId="9" hidden="1"/>
    <cellStyle name="Hiperlink Visitado" xfId="12148" builtinId="9" hidden="1"/>
    <cellStyle name="Hiperlink Visitado" xfId="12150" builtinId="9" hidden="1"/>
    <cellStyle name="Hiperlink Visitado" xfId="12152" builtinId="9" hidden="1"/>
    <cellStyle name="Hiperlink Visitado" xfId="12154" builtinId="9" hidden="1"/>
    <cellStyle name="Hiperlink Visitado" xfId="12156" builtinId="9" hidden="1"/>
    <cellStyle name="Hiperlink Visitado" xfId="12158" builtinId="9" hidden="1"/>
    <cellStyle name="Hiperlink Visitado" xfId="12160" builtinId="9" hidden="1"/>
    <cellStyle name="Hiperlink Visitado" xfId="12162" builtinId="9" hidden="1"/>
    <cellStyle name="Hiperlink Visitado" xfId="12164" builtinId="9" hidden="1"/>
    <cellStyle name="Hiperlink Visitado" xfId="12166" builtinId="9" hidden="1"/>
    <cellStyle name="Hiperlink Visitado" xfId="12168" builtinId="9" hidden="1"/>
    <cellStyle name="Hiperlink Visitado" xfId="12170" builtinId="9" hidden="1"/>
    <cellStyle name="Hiperlink Visitado" xfId="12172" builtinId="9" hidden="1"/>
    <cellStyle name="Hiperlink Visitado" xfId="12174" builtinId="9" hidden="1"/>
    <cellStyle name="Hiperlink Visitado" xfId="12176" builtinId="9" hidden="1"/>
    <cellStyle name="Hiperlink Visitado" xfId="11491" builtinId="9" hidden="1"/>
    <cellStyle name="Hiperlink Visitado" xfId="12180" builtinId="9" hidden="1"/>
    <cellStyle name="Hiperlink Visitado" xfId="12182" builtinId="9" hidden="1"/>
    <cellStyle name="Hiperlink Visitado" xfId="12184" builtinId="9" hidden="1"/>
    <cellStyle name="Hiperlink Visitado" xfId="12186" builtinId="9" hidden="1"/>
    <cellStyle name="Hiperlink Visitado" xfId="12188" builtinId="9" hidden="1"/>
    <cellStyle name="Hiperlink Visitado" xfId="12190" builtinId="9" hidden="1"/>
    <cellStyle name="Hiperlink Visitado" xfId="12192" builtinId="9" hidden="1"/>
    <cellStyle name="Hiperlink Visitado" xfId="12194" builtinId="9" hidden="1"/>
    <cellStyle name="Hiperlink Visitado" xfId="12196" builtinId="9" hidden="1"/>
    <cellStyle name="Hiperlink Visitado" xfId="12198" builtinId="9" hidden="1"/>
    <cellStyle name="Hiperlink Visitado" xfId="12200" builtinId="9" hidden="1"/>
    <cellStyle name="Hiperlink Visitado" xfId="12202" builtinId="9" hidden="1"/>
    <cellStyle name="Hiperlink Visitado" xfId="12204" builtinId="9" hidden="1"/>
    <cellStyle name="Hiperlink Visitado" xfId="12206" builtinId="9" hidden="1"/>
    <cellStyle name="Hiperlink Visitado" xfId="12208" builtinId="9" hidden="1"/>
    <cellStyle name="Hiperlink Visitado" xfId="12210" builtinId="9" hidden="1"/>
    <cellStyle name="Hiperlink Visitado" xfId="12212" builtinId="9" hidden="1"/>
    <cellStyle name="Hiperlink Visitado" xfId="12214" builtinId="9" hidden="1"/>
    <cellStyle name="Hiperlink Visitado" xfId="12216" builtinId="9" hidden="1"/>
    <cellStyle name="Hiperlink Visitado" xfId="12218" builtinId="9" hidden="1"/>
    <cellStyle name="Hiperlink Visitado" xfId="12220" builtinId="9" hidden="1"/>
    <cellStyle name="Hiperlink Visitado" xfId="12222" builtinId="9" hidden="1"/>
    <cellStyle name="Hiperlink Visitado" xfId="12224" builtinId="9" hidden="1"/>
    <cellStyle name="Hiperlink Visitado" xfId="12226" builtinId="9" hidden="1"/>
    <cellStyle name="Hiperlink Visitado" xfId="12228" builtinId="9" hidden="1"/>
    <cellStyle name="Hiperlink Visitado" xfId="12230" builtinId="9" hidden="1"/>
    <cellStyle name="Hiperlink Visitado" xfId="12232" builtinId="9" hidden="1"/>
    <cellStyle name="Hiperlink Visitado" xfId="12234" builtinId="9" hidden="1"/>
    <cellStyle name="Hiperlink Visitado" xfId="12236" builtinId="9" hidden="1"/>
    <cellStyle name="Hiperlink Visitado" xfId="12238" builtinId="9" hidden="1"/>
    <cellStyle name="Hiperlink Visitado" xfId="12240" builtinId="9" hidden="1"/>
    <cellStyle name="Hiperlink Visitado" xfId="12242" builtinId="9" hidden="1"/>
    <cellStyle name="Hiperlink Visitado" xfId="12244" builtinId="9" hidden="1"/>
    <cellStyle name="Hiperlink Visitado" xfId="12246" builtinId="9" hidden="1"/>
    <cellStyle name="Hiperlink Visitado" xfId="12248" builtinId="9" hidden="1"/>
    <cellStyle name="Hiperlink Visitado" xfId="12250" builtinId="9" hidden="1"/>
    <cellStyle name="Hiperlink Visitado" xfId="12252" builtinId="9" hidden="1"/>
    <cellStyle name="Hiperlink Visitado" xfId="12254" builtinId="9" hidden="1"/>
    <cellStyle name="Hiperlink Visitado" xfId="12256" builtinId="9" hidden="1"/>
    <cellStyle name="Hiperlink Visitado" xfId="12258" builtinId="9" hidden="1"/>
    <cellStyle name="Hiperlink Visitado" xfId="12260" builtinId="9" hidden="1"/>
    <cellStyle name="Hiperlink Visitado" xfId="12262" builtinId="9" hidden="1"/>
    <cellStyle name="Hiperlink Visitado" xfId="12264" builtinId="9" hidden="1"/>
    <cellStyle name="Hiperlink Visitado" xfId="12266" builtinId="9" hidden="1"/>
    <cellStyle name="Hiperlink Visitado" xfId="12268" builtinId="9" hidden="1"/>
    <cellStyle name="Hiperlink Visitado" xfId="12270" builtinId="9" hidden="1"/>
    <cellStyle name="Hiperlink Visitado" xfId="12272" builtinId="9" hidden="1"/>
    <cellStyle name="Hiperlink Visitado" xfId="12274" builtinId="9" hidden="1"/>
    <cellStyle name="Hiperlink Visitado" xfId="11589" builtinId="9" hidden="1"/>
    <cellStyle name="Hiperlink Visitado" xfId="12278" builtinId="9" hidden="1"/>
    <cellStyle name="Hiperlink Visitado" xfId="12280" builtinId="9" hidden="1"/>
    <cellStyle name="Hiperlink Visitado" xfId="12282" builtinId="9" hidden="1"/>
    <cellStyle name="Hiperlink Visitado" xfId="12284" builtinId="9" hidden="1"/>
    <cellStyle name="Hiperlink Visitado" xfId="12286" builtinId="9" hidden="1"/>
    <cellStyle name="Hiperlink Visitado" xfId="12288" builtinId="9" hidden="1"/>
    <cellStyle name="Hiperlink Visitado" xfId="12290" builtinId="9" hidden="1"/>
    <cellStyle name="Hiperlink Visitado" xfId="12292" builtinId="9" hidden="1"/>
    <cellStyle name="Hiperlink Visitado" xfId="12294" builtinId="9" hidden="1"/>
    <cellStyle name="Hiperlink Visitado" xfId="12296" builtinId="9" hidden="1"/>
    <cellStyle name="Hiperlink Visitado" xfId="12298" builtinId="9" hidden="1"/>
    <cellStyle name="Hiperlink Visitado" xfId="12300" builtinId="9" hidden="1"/>
    <cellStyle name="Hiperlink Visitado" xfId="12302" builtinId="9" hidden="1"/>
    <cellStyle name="Hiperlink Visitado" xfId="12304" builtinId="9" hidden="1"/>
    <cellStyle name="Hiperlink Visitado" xfId="12306" builtinId="9" hidden="1"/>
    <cellStyle name="Hiperlink Visitado" xfId="12308" builtinId="9" hidden="1"/>
    <cellStyle name="Hiperlink Visitado" xfId="12310" builtinId="9" hidden="1"/>
    <cellStyle name="Hiperlink Visitado" xfId="12312" builtinId="9" hidden="1"/>
    <cellStyle name="Hiperlink Visitado" xfId="12314" builtinId="9" hidden="1"/>
    <cellStyle name="Hiperlink Visitado" xfId="12316" builtinId="9" hidden="1"/>
    <cellStyle name="Hiperlink Visitado" xfId="12318" builtinId="9" hidden="1"/>
    <cellStyle name="Hiperlink Visitado" xfId="12320" builtinId="9" hidden="1"/>
    <cellStyle name="Hiperlink Visitado" xfId="12322" builtinId="9" hidden="1"/>
    <cellStyle name="Hiperlink Visitado" xfId="12324" builtinId="9" hidden="1"/>
    <cellStyle name="Hiperlink Visitado" xfId="12326" builtinId="9" hidden="1"/>
    <cellStyle name="Hiperlink Visitado" xfId="12328" builtinId="9" hidden="1"/>
    <cellStyle name="Hiperlink Visitado" xfId="12330" builtinId="9" hidden="1"/>
    <cellStyle name="Hiperlink Visitado" xfId="12332" builtinId="9" hidden="1"/>
    <cellStyle name="Hiperlink Visitado" xfId="12334" builtinId="9" hidden="1"/>
    <cellStyle name="Hiperlink Visitado" xfId="12336" builtinId="9" hidden="1"/>
    <cellStyle name="Hiperlink Visitado" xfId="12338" builtinId="9" hidden="1"/>
    <cellStyle name="Hiperlink Visitado" xfId="12340" builtinId="9" hidden="1"/>
    <cellStyle name="Hiperlink Visitado" xfId="12342" builtinId="9" hidden="1"/>
    <cellStyle name="Hiperlink Visitado" xfId="12344" builtinId="9" hidden="1"/>
    <cellStyle name="Hiperlink Visitado" xfId="12346" builtinId="9" hidden="1"/>
    <cellStyle name="Hiperlink Visitado" xfId="12348" builtinId="9" hidden="1"/>
    <cellStyle name="Hiperlink Visitado" xfId="12350" builtinId="9" hidden="1"/>
    <cellStyle name="Hiperlink Visitado" xfId="12352" builtinId="9" hidden="1"/>
    <cellStyle name="Hiperlink Visitado" xfId="12354" builtinId="9" hidden="1"/>
    <cellStyle name="Hiperlink Visitado" xfId="12356" builtinId="9" hidden="1"/>
    <cellStyle name="Hiperlink Visitado" xfId="12358" builtinId="9" hidden="1"/>
    <cellStyle name="Hiperlink Visitado" xfId="12360" builtinId="9" hidden="1"/>
    <cellStyle name="Hiperlink Visitado" xfId="12362" builtinId="9" hidden="1"/>
    <cellStyle name="Hiperlink Visitado" xfId="12364" builtinId="9" hidden="1"/>
    <cellStyle name="Hiperlink Visitado" xfId="12366" builtinId="9" hidden="1"/>
    <cellStyle name="Hiperlink Visitado" xfId="12368" builtinId="9" hidden="1"/>
    <cellStyle name="Hiperlink Visitado" xfId="12370" builtinId="9" hidden="1"/>
    <cellStyle name="Hiperlink Visitado" xfId="12372" builtinId="9" hidden="1"/>
    <cellStyle name="Hiperlink Visitado" xfId="11687" builtinId="9" hidden="1"/>
    <cellStyle name="Hiperlink Visitado" xfId="12376" builtinId="9" hidden="1"/>
    <cellStyle name="Hiperlink Visitado" xfId="12378" builtinId="9" hidden="1"/>
    <cellStyle name="Hiperlink Visitado" xfId="12380" builtinId="9" hidden="1"/>
    <cellStyle name="Hiperlink Visitado" xfId="12382" builtinId="9" hidden="1"/>
    <cellStyle name="Hiperlink Visitado" xfId="12384" builtinId="9" hidden="1"/>
    <cellStyle name="Hiperlink Visitado" xfId="12386" builtinId="9" hidden="1"/>
    <cellStyle name="Hiperlink Visitado" xfId="12388" builtinId="9" hidden="1"/>
    <cellStyle name="Hiperlink Visitado" xfId="12390" builtinId="9" hidden="1"/>
    <cellStyle name="Hiperlink Visitado" xfId="12392" builtinId="9" hidden="1"/>
    <cellStyle name="Hiperlink Visitado" xfId="12394" builtinId="9" hidden="1"/>
    <cellStyle name="Hiperlink Visitado" xfId="12396" builtinId="9" hidden="1"/>
    <cellStyle name="Hiperlink Visitado" xfId="12398" builtinId="9" hidden="1"/>
    <cellStyle name="Hiperlink Visitado" xfId="12400" builtinId="9" hidden="1"/>
    <cellStyle name="Hiperlink Visitado" xfId="12402" builtinId="9" hidden="1"/>
    <cellStyle name="Hiperlink Visitado" xfId="12404" builtinId="9" hidden="1"/>
    <cellStyle name="Hiperlink Visitado" xfId="12406" builtinId="9" hidden="1"/>
    <cellStyle name="Hiperlink Visitado" xfId="12408" builtinId="9" hidden="1"/>
    <cellStyle name="Hiperlink Visitado" xfId="12410" builtinId="9" hidden="1"/>
    <cellStyle name="Hiperlink Visitado" xfId="12412" builtinId="9" hidden="1"/>
    <cellStyle name="Hiperlink Visitado" xfId="12414" builtinId="9" hidden="1"/>
    <cellStyle name="Hiperlink Visitado" xfId="12416" builtinId="9" hidden="1"/>
    <cellStyle name="Hiperlink Visitado" xfId="12418" builtinId="9" hidden="1"/>
    <cellStyle name="Hiperlink Visitado" xfId="12420" builtinId="9" hidden="1"/>
    <cellStyle name="Hiperlink Visitado" xfId="12422" builtinId="9" hidden="1"/>
    <cellStyle name="Hiperlink Visitado" xfId="12424" builtinId="9" hidden="1"/>
    <cellStyle name="Hiperlink Visitado" xfId="12426" builtinId="9" hidden="1"/>
    <cellStyle name="Hiperlink Visitado" xfId="12428" builtinId="9" hidden="1"/>
    <cellStyle name="Hiperlink Visitado" xfId="12430" builtinId="9" hidden="1"/>
    <cellStyle name="Hiperlink Visitado" xfId="12432" builtinId="9" hidden="1"/>
    <cellStyle name="Hiperlink Visitado" xfId="12434" builtinId="9" hidden="1"/>
    <cellStyle name="Hiperlink Visitado" xfId="12436" builtinId="9" hidden="1"/>
    <cellStyle name="Hiperlink Visitado" xfId="12438" builtinId="9" hidden="1"/>
    <cellStyle name="Hiperlink Visitado" xfId="12440" builtinId="9" hidden="1"/>
    <cellStyle name="Hiperlink Visitado" xfId="12442" builtinId="9" hidden="1"/>
    <cellStyle name="Hiperlink Visitado" xfId="12444" builtinId="9" hidden="1"/>
    <cellStyle name="Hiperlink Visitado" xfId="12446" builtinId="9" hidden="1"/>
    <cellStyle name="Hiperlink Visitado" xfId="12448" builtinId="9" hidden="1"/>
    <cellStyle name="Hiperlink Visitado" xfId="12450" builtinId="9" hidden="1"/>
    <cellStyle name="Hiperlink Visitado" xfId="12452" builtinId="9" hidden="1"/>
    <cellStyle name="Hiperlink Visitado" xfId="12454" builtinId="9" hidden="1"/>
    <cellStyle name="Hiperlink Visitado" xfId="12456" builtinId="9" hidden="1"/>
    <cellStyle name="Hiperlink Visitado" xfId="12458" builtinId="9" hidden="1"/>
    <cellStyle name="Hiperlink Visitado" xfId="12460" builtinId="9" hidden="1"/>
    <cellStyle name="Hiperlink Visitado" xfId="12462" builtinId="9" hidden="1"/>
    <cellStyle name="Hiperlink Visitado" xfId="12464" builtinId="9" hidden="1"/>
    <cellStyle name="Hiperlink Visitado" xfId="12466" builtinId="9" hidden="1"/>
    <cellStyle name="Hiperlink Visitado" xfId="12468" builtinId="9" hidden="1"/>
    <cellStyle name="Hiperlink Visitado" xfId="12470" builtinId="9" hidden="1"/>
    <cellStyle name="Hiperlink Visitado" xfId="11785" builtinId="9" hidden="1"/>
    <cellStyle name="Hiperlink Visitado" xfId="12474" builtinId="9" hidden="1"/>
    <cellStyle name="Hiperlink Visitado" xfId="12476" builtinId="9" hidden="1"/>
    <cellStyle name="Hiperlink Visitado" xfId="12478" builtinId="9" hidden="1"/>
    <cellStyle name="Hiperlink Visitado" xfId="12480" builtinId="9" hidden="1"/>
    <cellStyle name="Hiperlink Visitado" xfId="12482" builtinId="9" hidden="1"/>
    <cellStyle name="Hiperlink Visitado" xfId="12484" builtinId="9" hidden="1"/>
    <cellStyle name="Hiperlink Visitado" xfId="12486" builtinId="9" hidden="1"/>
    <cellStyle name="Hiperlink Visitado" xfId="12488" builtinId="9" hidden="1"/>
    <cellStyle name="Hiperlink Visitado" xfId="12490" builtinId="9" hidden="1"/>
    <cellStyle name="Hiperlink Visitado" xfId="12492" builtinId="9" hidden="1"/>
    <cellStyle name="Hiperlink Visitado" xfId="12494" builtinId="9" hidden="1"/>
    <cellStyle name="Hiperlink Visitado" xfId="12496" builtinId="9" hidden="1"/>
    <cellStyle name="Hiperlink Visitado" xfId="12498" builtinId="9" hidden="1"/>
    <cellStyle name="Hiperlink Visitado" xfId="12500" builtinId="9" hidden="1"/>
    <cellStyle name="Hiperlink Visitado" xfId="12502" builtinId="9" hidden="1"/>
    <cellStyle name="Hiperlink Visitado" xfId="12504" builtinId="9" hidden="1"/>
    <cellStyle name="Hiperlink Visitado" xfId="12506" builtinId="9" hidden="1"/>
    <cellStyle name="Hiperlink Visitado" xfId="12508" builtinId="9" hidden="1"/>
    <cellStyle name="Hiperlink Visitado" xfId="12510" builtinId="9" hidden="1"/>
    <cellStyle name="Hiperlink Visitado" xfId="12512" builtinId="9" hidden="1"/>
    <cellStyle name="Hiperlink Visitado" xfId="12514" builtinId="9" hidden="1"/>
    <cellStyle name="Hiperlink Visitado" xfId="12516" builtinId="9" hidden="1"/>
    <cellStyle name="Hiperlink Visitado" xfId="12518" builtinId="9" hidden="1"/>
    <cellStyle name="Hiperlink Visitado" xfId="12520" builtinId="9" hidden="1"/>
    <cellStyle name="Hiperlink Visitado" xfId="12522" builtinId="9" hidden="1"/>
    <cellStyle name="Hiperlink Visitado" xfId="12524" builtinId="9" hidden="1"/>
    <cellStyle name="Hiperlink Visitado" xfId="12526" builtinId="9" hidden="1"/>
    <cellStyle name="Hiperlink Visitado" xfId="12528" builtinId="9" hidden="1"/>
    <cellStyle name="Hiperlink Visitado" xfId="12530" builtinId="9" hidden="1"/>
    <cellStyle name="Hiperlink Visitado" xfId="12532" builtinId="9" hidden="1"/>
    <cellStyle name="Hiperlink Visitado" xfId="12534" builtinId="9" hidden="1"/>
    <cellStyle name="Hiperlink Visitado" xfId="12536" builtinId="9" hidden="1"/>
    <cellStyle name="Hiperlink Visitado" xfId="12538" builtinId="9" hidden="1"/>
    <cellStyle name="Hiperlink Visitado" xfId="12540" builtinId="9" hidden="1"/>
    <cellStyle name="Hiperlink Visitado" xfId="12542" builtinId="9" hidden="1"/>
    <cellStyle name="Hiperlink Visitado" xfId="12544" builtinId="9" hidden="1"/>
    <cellStyle name="Hiperlink Visitado" xfId="12546" builtinId="9" hidden="1"/>
    <cellStyle name="Hiperlink Visitado" xfId="12548" builtinId="9" hidden="1"/>
    <cellStyle name="Hiperlink Visitado" xfId="12550" builtinId="9" hidden="1"/>
    <cellStyle name="Hiperlink Visitado" xfId="12552" builtinId="9" hidden="1"/>
    <cellStyle name="Hiperlink Visitado" xfId="12554" builtinId="9" hidden="1"/>
    <cellStyle name="Hiperlink Visitado" xfId="12556" builtinId="9" hidden="1"/>
    <cellStyle name="Hiperlink Visitado" xfId="12558" builtinId="9" hidden="1"/>
    <cellStyle name="Hiperlink Visitado" xfId="12560" builtinId="9" hidden="1"/>
    <cellStyle name="Hiperlink Visitado" xfId="12562" builtinId="9" hidden="1"/>
    <cellStyle name="Hiperlink Visitado" xfId="12564" builtinId="9" hidden="1"/>
    <cellStyle name="Hiperlink Visitado" xfId="12566" builtinId="9" hidden="1"/>
    <cellStyle name="Hiperlink Visitado" xfId="12568" builtinId="9" hidden="1"/>
    <cellStyle name="Hiperlink Visitado" xfId="11883" builtinId="9" hidden="1"/>
    <cellStyle name="Hiperlink Visitado" xfId="12572" builtinId="9" hidden="1"/>
    <cellStyle name="Hiperlink Visitado" xfId="12574" builtinId="9" hidden="1"/>
    <cellStyle name="Hiperlink Visitado" xfId="12576" builtinId="9" hidden="1"/>
    <cellStyle name="Hiperlink Visitado" xfId="12578" builtinId="9" hidden="1"/>
    <cellStyle name="Hiperlink Visitado" xfId="12580" builtinId="9" hidden="1"/>
    <cellStyle name="Hiperlink Visitado" xfId="12582" builtinId="9" hidden="1"/>
    <cellStyle name="Hiperlink Visitado" xfId="12584" builtinId="9" hidden="1"/>
    <cellStyle name="Hiperlink Visitado" xfId="12586" builtinId="9" hidden="1"/>
    <cellStyle name="Hiperlink Visitado" xfId="12588" builtinId="9" hidden="1"/>
    <cellStyle name="Hiperlink Visitado" xfId="12590" builtinId="9" hidden="1"/>
    <cellStyle name="Hiperlink Visitado" xfId="12592" builtinId="9" hidden="1"/>
    <cellStyle name="Hiperlink Visitado" xfId="12594" builtinId="9" hidden="1"/>
    <cellStyle name="Hiperlink Visitado" xfId="12596" builtinId="9" hidden="1"/>
    <cellStyle name="Hiperlink Visitado" xfId="12598" builtinId="9" hidden="1"/>
    <cellStyle name="Hiperlink Visitado" xfId="12600" builtinId="9" hidden="1"/>
    <cellStyle name="Hiperlink Visitado" xfId="12602" builtinId="9" hidden="1"/>
    <cellStyle name="Hiperlink Visitado" xfId="12604" builtinId="9" hidden="1"/>
    <cellStyle name="Hiperlink Visitado" xfId="12606" builtinId="9" hidden="1"/>
    <cellStyle name="Hiperlink Visitado" xfId="12608" builtinId="9" hidden="1"/>
    <cellStyle name="Hiperlink Visitado" xfId="12610" builtinId="9" hidden="1"/>
    <cellStyle name="Hiperlink Visitado" xfId="12612" builtinId="9" hidden="1"/>
    <cellStyle name="Hiperlink Visitado" xfId="12614" builtinId="9" hidden="1"/>
    <cellStyle name="Hiperlink Visitado" xfId="12616" builtinId="9" hidden="1"/>
    <cellStyle name="Hiperlink Visitado" xfId="12618" builtinId="9" hidden="1"/>
    <cellStyle name="Hiperlink Visitado" xfId="12620" builtinId="9" hidden="1"/>
    <cellStyle name="Hiperlink Visitado" xfId="12622" builtinId="9" hidden="1"/>
    <cellStyle name="Hiperlink Visitado" xfId="12624" builtinId="9" hidden="1"/>
    <cellStyle name="Hiperlink Visitado" xfId="12626" builtinId="9" hidden="1"/>
    <cellStyle name="Hiperlink Visitado" xfId="12628" builtinId="9" hidden="1"/>
    <cellStyle name="Hiperlink Visitado" xfId="12630" builtinId="9" hidden="1"/>
    <cellStyle name="Hiperlink Visitado" xfId="12632" builtinId="9" hidden="1"/>
    <cellStyle name="Hiperlink Visitado" xfId="12634" builtinId="9" hidden="1"/>
    <cellStyle name="Hiperlink Visitado" xfId="12636" builtinId="9" hidden="1"/>
    <cellStyle name="Hiperlink Visitado" xfId="12638" builtinId="9" hidden="1"/>
    <cellStyle name="Hiperlink Visitado" xfId="12640" builtinId="9" hidden="1"/>
    <cellStyle name="Hiperlink Visitado" xfId="12642" builtinId="9" hidden="1"/>
    <cellStyle name="Hiperlink Visitado" xfId="12644" builtinId="9" hidden="1"/>
    <cellStyle name="Hiperlink Visitado" xfId="12646" builtinId="9" hidden="1"/>
    <cellStyle name="Hiperlink Visitado" xfId="12648" builtinId="9" hidden="1"/>
    <cellStyle name="Hiperlink Visitado" xfId="12650" builtinId="9" hidden="1"/>
    <cellStyle name="Hiperlink Visitado" xfId="12652" builtinId="9" hidden="1"/>
    <cellStyle name="Hiperlink Visitado" xfId="12654" builtinId="9" hidden="1"/>
    <cellStyle name="Hiperlink Visitado" xfId="12656" builtinId="9" hidden="1"/>
    <cellStyle name="Hiperlink Visitado" xfId="12658" builtinId="9" hidden="1"/>
    <cellStyle name="Hiperlink Visitado" xfId="12660" builtinId="9" hidden="1"/>
    <cellStyle name="Hiperlink Visitado" xfId="12662" builtinId="9" hidden="1"/>
    <cellStyle name="Hiperlink Visitado" xfId="12664" builtinId="9" hidden="1"/>
    <cellStyle name="Hiperlink Visitado" xfId="12666" builtinId="9" hidden="1"/>
    <cellStyle name="Hiperlink Visitado" xfId="11981" builtinId="9" hidden="1"/>
    <cellStyle name="Hiperlink Visitado" xfId="12670" builtinId="9" hidden="1"/>
    <cellStyle name="Hiperlink Visitado" xfId="12672" builtinId="9" hidden="1"/>
    <cellStyle name="Hiperlink Visitado" xfId="12674" builtinId="9" hidden="1"/>
    <cellStyle name="Hiperlink Visitado" xfId="12676" builtinId="9" hidden="1"/>
    <cellStyle name="Hiperlink Visitado" xfId="12678" builtinId="9" hidden="1"/>
    <cellStyle name="Hiperlink Visitado" xfId="12680" builtinId="9" hidden="1"/>
    <cellStyle name="Hiperlink Visitado" xfId="12682" builtinId="9" hidden="1"/>
    <cellStyle name="Hiperlink Visitado" xfId="12684" builtinId="9" hidden="1"/>
    <cellStyle name="Hiperlink Visitado" xfId="12686" builtinId="9" hidden="1"/>
    <cellStyle name="Hiperlink Visitado" xfId="12688" builtinId="9" hidden="1"/>
    <cellStyle name="Hiperlink Visitado" xfId="12690" builtinId="9" hidden="1"/>
    <cellStyle name="Hiperlink Visitado" xfId="12692" builtinId="9" hidden="1"/>
    <cellStyle name="Hiperlink Visitado" xfId="12694" builtinId="9" hidden="1"/>
    <cellStyle name="Hiperlink Visitado" xfId="12696" builtinId="9" hidden="1"/>
    <cellStyle name="Hiperlink Visitado" xfId="12698" builtinId="9" hidden="1"/>
    <cellStyle name="Hiperlink Visitado" xfId="12700" builtinId="9" hidden="1"/>
    <cellStyle name="Hiperlink Visitado" xfId="12702" builtinId="9" hidden="1"/>
    <cellStyle name="Hiperlink Visitado" xfId="12704" builtinId="9" hidden="1"/>
    <cellStyle name="Hiperlink Visitado" xfId="12706" builtinId="9" hidden="1"/>
    <cellStyle name="Hiperlink Visitado" xfId="12708" builtinId="9" hidden="1"/>
    <cellStyle name="Hiperlink Visitado" xfId="12710" builtinId="9" hidden="1"/>
    <cellStyle name="Hiperlink Visitado" xfId="12712" builtinId="9" hidden="1"/>
    <cellStyle name="Hiperlink Visitado" xfId="12714" builtinId="9" hidden="1"/>
    <cellStyle name="Hiperlink Visitado" xfId="12716" builtinId="9" hidden="1"/>
    <cellStyle name="Hiperlink Visitado" xfId="12718" builtinId="9" hidden="1"/>
    <cellStyle name="Hiperlink Visitado" xfId="12720" builtinId="9" hidden="1"/>
    <cellStyle name="Hiperlink Visitado" xfId="12722" builtinId="9" hidden="1"/>
    <cellStyle name="Hiperlink Visitado" xfId="12724" builtinId="9" hidden="1"/>
    <cellStyle name="Hiperlink Visitado" xfId="12726" builtinId="9" hidden="1"/>
    <cellStyle name="Hiperlink Visitado" xfId="12728" builtinId="9" hidden="1"/>
    <cellStyle name="Hiperlink Visitado" xfId="12730" builtinId="9" hidden="1"/>
    <cellStyle name="Hiperlink Visitado" xfId="12732" builtinId="9" hidden="1"/>
    <cellStyle name="Hiperlink Visitado" xfId="12734" builtinId="9" hidden="1"/>
    <cellStyle name="Hiperlink Visitado" xfId="12736" builtinId="9" hidden="1"/>
    <cellStyle name="Hiperlink Visitado" xfId="12738" builtinId="9" hidden="1"/>
    <cellStyle name="Hiperlink Visitado" xfId="12740" builtinId="9" hidden="1"/>
    <cellStyle name="Hiperlink Visitado" xfId="12742" builtinId="9" hidden="1"/>
    <cellStyle name="Hiperlink Visitado" xfId="12744" builtinId="9" hidden="1"/>
    <cellStyle name="Hiperlink Visitado" xfId="12746" builtinId="9" hidden="1"/>
    <cellStyle name="Hiperlink Visitado" xfId="12748" builtinId="9" hidden="1"/>
    <cellStyle name="Hiperlink Visitado" xfId="12750" builtinId="9" hidden="1"/>
    <cellStyle name="Hiperlink Visitado" xfId="12752" builtinId="9" hidden="1"/>
    <cellStyle name="Hiperlink Visitado" xfId="12754" builtinId="9" hidden="1"/>
    <cellStyle name="Hiperlink Visitado" xfId="12756" builtinId="9" hidden="1"/>
    <cellStyle name="Hiperlink Visitado" xfId="12758" builtinId="9" hidden="1"/>
    <cellStyle name="Hiperlink Visitado" xfId="12760" builtinId="9" hidden="1"/>
    <cellStyle name="Hiperlink Visitado" xfId="12762" builtinId="9" hidden="1"/>
    <cellStyle name="Hiperlink Visitado" xfId="12764" builtinId="9" hidden="1"/>
    <cellStyle name="Hiperlink Visitado" xfId="12079" builtinId="9" hidden="1"/>
    <cellStyle name="Hiperlink Visitado" xfId="12768" builtinId="9" hidden="1"/>
    <cellStyle name="Hiperlink Visitado" xfId="12770" builtinId="9" hidden="1"/>
    <cellStyle name="Hiperlink Visitado" xfId="12772" builtinId="9" hidden="1"/>
    <cellStyle name="Hiperlink Visitado" xfId="12774" builtinId="9" hidden="1"/>
    <cellStyle name="Hiperlink Visitado" xfId="12776" builtinId="9" hidden="1"/>
    <cellStyle name="Hiperlink Visitado" xfId="12778" builtinId="9" hidden="1"/>
    <cellStyle name="Hiperlink Visitado" xfId="12780" builtinId="9" hidden="1"/>
    <cellStyle name="Hiperlink Visitado" xfId="12782" builtinId="9" hidden="1"/>
    <cellStyle name="Hiperlink Visitado" xfId="12784" builtinId="9" hidden="1"/>
    <cellStyle name="Hiperlink Visitado" xfId="12786" builtinId="9" hidden="1"/>
    <cellStyle name="Hiperlink Visitado" xfId="12788" builtinId="9" hidden="1"/>
    <cellStyle name="Hiperlink Visitado" xfId="12790" builtinId="9" hidden="1"/>
    <cellStyle name="Hiperlink Visitado" xfId="12792" builtinId="9" hidden="1"/>
    <cellStyle name="Hiperlink Visitado" xfId="12794" builtinId="9" hidden="1"/>
    <cellStyle name="Hiperlink Visitado" xfId="12796" builtinId="9" hidden="1"/>
    <cellStyle name="Hiperlink Visitado" xfId="12798" builtinId="9" hidden="1"/>
    <cellStyle name="Hiperlink Visitado" xfId="12800" builtinId="9" hidden="1"/>
    <cellStyle name="Hiperlink Visitado" xfId="12802" builtinId="9" hidden="1"/>
    <cellStyle name="Hiperlink Visitado" xfId="12804" builtinId="9" hidden="1"/>
    <cellStyle name="Hiperlink Visitado" xfId="12806" builtinId="9" hidden="1"/>
    <cellStyle name="Hiperlink Visitado" xfId="12808" builtinId="9" hidden="1"/>
    <cellStyle name="Hiperlink Visitado" xfId="12810" builtinId="9" hidden="1"/>
    <cellStyle name="Hiperlink Visitado" xfId="12812" builtinId="9" hidden="1"/>
    <cellStyle name="Hiperlink Visitado" xfId="12814" builtinId="9" hidden="1"/>
    <cellStyle name="Hiperlink Visitado" xfId="12816" builtinId="9" hidden="1"/>
    <cellStyle name="Hiperlink Visitado" xfId="12818" builtinId="9" hidden="1"/>
    <cellStyle name="Hiperlink Visitado" xfId="12820" builtinId="9" hidden="1"/>
    <cellStyle name="Hiperlink Visitado" xfId="12822" builtinId="9" hidden="1"/>
    <cellStyle name="Hiperlink Visitado" xfId="12824" builtinId="9" hidden="1"/>
    <cellStyle name="Hiperlink Visitado" xfId="12826" builtinId="9" hidden="1"/>
    <cellStyle name="Hiperlink Visitado" xfId="12828" builtinId="9" hidden="1"/>
    <cellStyle name="Hiperlink Visitado" xfId="12830" builtinId="9" hidden="1"/>
    <cellStyle name="Hiperlink Visitado" xfId="12832" builtinId="9" hidden="1"/>
    <cellStyle name="Hiperlink Visitado" xfId="12834" builtinId="9" hidden="1"/>
    <cellStyle name="Hiperlink Visitado" xfId="12836" builtinId="9" hidden="1"/>
    <cellStyle name="Hiperlink Visitado" xfId="12838" builtinId="9" hidden="1"/>
    <cellStyle name="Hiperlink Visitado" xfId="12840" builtinId="9" hidden="1"/>
    <cellStyle name="Hiperlink Visitado" xfId="12842" builtinId="9" hidden="1"/>
    <cellStyle name="Hiperlink Visitado" xfId="12844" builtinId="9" hidden="1"/>
    <cellStyle name="Hiperlink Visitado" xfId="12846" builtinId="9" hidden="1"/>
    <cellStyle name="Hiperlink Visitado" xfId="12848" builtinId="9" hidden="1"/>
    <cellStyle name="Hiperlink Visitado" xfId="12850" builtinId="9" hidden="1"/>
    <cellStyle name="Hiperlink Visitado" xfId="12852" builtinId="9" hidden="1"/>
    <cellStyle name="Hiperlink Visitado" xfId="12854" builtinId="9" hidden="1"/>
    <cellStyle name="Hiperlink Visitado" xfId="12856" builtinId="9" hidden="1"/>
    <cellStyle name="Hiperlink Visitado" xfId="12858" builtinId="9" hidden="1"/>
    <cellStyle name="Hiperlink Visitado" xfId="12860" builtinId="9" hidden="1"/>
    <cellStyle name="Hiperlink Visitado" xfId="12862" builtinId="9" hidden="1"/>
    <cellStyle name="Hiperlink Visitado" xfId="12177" builtinId="9" hidden="1"/>
    <cellStyle name="Hiperlink Visitado" xfId="12866" builtinId="9" hidden="1"/>
    <cellStyle name="Hiperlink Visitado" xfId="12868" builtinId="9" hidden="1"/>
    <cellStyle name="Hiperlink Visitado" xfId="12870" builtinId="9" hidden="1"/>
    <cellStyle name="Hiperlink Visitado" xfId="12872" builtinId="9" hidden="1"/>
    <cellStyle name="Hiperlink Visitado" xfId="12874" builtinId="9" hidden="1"/>
    <cellStyle name="Hiperlink Visitado" xfId="12876" builtinId="9" hidden="1"/>
    <cellStyle name="Hiperlink Visitado" xfId="12878" builtinId="9" hidden="1"/>
    <cellStyle name="Hiperlink Visitado" xfId="12880" builtinId="9" hidden="1"/>
    <cellStyle name="Hiperlink Visitado" xfId="12882" builtinId="9" hidden="1"/>
    <cellStyle name="Hiperlink Visitado" xfId="12884" builtinId="9" hidden="1"/>
    <cellStyle name="Hiperlink Visitado" xfId="12886" builtinId="9" hidden="1"/>
    <cellStyle name="Hiperlink Visitado" xfId="12888" builtinId="9" hidden="1"/>
    <cellStyle name="Hiperlink Visitado" xfId="12890" builtinId="9" hidden="1"/>
    <cellStyle name="Hiperlink Visitado" xfId="12892" builtinId="9" hidden="1"/>
    <cellStyle name="Hiperlink Visitado" xfId="12894" builtinId="9" hidden="1"/>
    <cellStyle name="Hiperlink Visitado" xfId="12896" builtinId="9" hidden="1"/>
    <cellStyle name="Hiperlink Visitado" xfId="12898" builtinId="9" hidden="1"/>
    <cellStyle name="Hiperlink Visitado" xfId="12900" builtinId="9" hidden="1"/>
    <cellStyle name="Hiperlink Visitado" xfId="12902" builtinId="9" hidden="1"/>
    <cellStyle name="Hiperlink Visitado" xfId="12904" builtinId="9" hidden="1"/>
    <cellStyle name="Hiperlink Visitado" xfId="12906" builtinId="9" hidden="1"/>
    <cellStyle name="Hiperlink Visitado" xfId="12908" builtinId="9" hidden="1"/>
    <cellStyle name="Hiperlink Visitado" xfId="12910" builtinId="9" hidden="1"/>
    <cellStyle name="Hiperlink Visitado" xfId="12912" builtinId="9" hidden="1"/>
    <cellStyle name="Hiperlink Visitado" xfId="12914" builtinId="9" hidden="1"/>
    <cellStyle name="Hiperlink Visitado" xfId="12916" builtinId="9" hidden="1"/>
    <cellStyle name="Hiperlink Visitado" xfId="12918" builtinId="9" hidden="1"/>
    <cellStyle name="Hiperlink Visitado" xfId="12920" builtinId="9" hidden="1"/>
    <cellStyle name="Hiperlink Visitado" xfId="12922" builtinId="9" hidden="1"/>
    <cellStyle name="Hiperlink Visitado" xfId="12924" builtinId="9" hidden="1"/>
    <cellStyle name="Hiperlink Visitado" xfId="12926" builtinId="9" hidden="1"/>
    <cellStyle name="Hiperlink Visitado" xfId="12928" builtinId="9" hidden="1"/>
    <cellStyle name="Hiperlink Visitado" xfId="12930" builtinId="9" hidden="1"/>
    <cellStyle name="Hiperlink Visitado" xfId="12932" builtinId="9" hidden="1"/>
    <cellStyle name="Hiperlink Visitado" xfId="12934" builtinId="9" hidden="1"/>
    <cellStyle name="Hiperlink Visitado" xfId="12936" builtinId="9" hidden="1"/>
    <cellStyle name="Hiperlink Visitado" xfId="12938" builtinId="9" hidden="1"/>
    <cellStyle name="Hiperlink Visitado" xfId="12940" builtinId="9" hidden="1"/>
    <cellStyle name="Hiperlink Visitado" xfId="12942" builtinId="9" hidden="1"/>
    <cellStyle name="Hiperlink Visitado" xfId="12944" builtinId="9" hidden="1"/>
    <cellStyle name="Hiperlink Visitado" xfId="12946" builtinId="9" hidden="1"/>
    <cellStyle name="Hiperlink Visitado" xfId="12948" builtinId="9" hidden="1"/>
    <cellStyle name="Hiperlink Visitado" xfId="12950" builtinId="9" hidden="1"/>
    <cellStyle name="Hiperlink Visitado" xfId="12952" builtinId="9" hidden="1"/>
    <cellStyle name="Hiperlink Visitado" xfId="12954" builtinId="9" hidden="1"/>
    <cellStyle name="Hiperlink Visitado" xfId="12956" builtinId="9" hidden="1"/>
    <cellStyle name="Hiperlink Visitado" xfId="12958" builtinId="9" hidden="1"/>
    <cellStyle name="Hiperlink Visitado" xfId="12960" builtinId="9" hidden="1"/>
    <cellStyle name="Hiperlink Visitado" xfId="12275" builtinId="9" hidden="1"/>
    <cellStyle name="Hiperlink Visitado" xfId="12964" builtinId="9" hidden="1"/>
    <cellStyle name="Hiperlink Visitado" xfId="12966" builtinId="9" hidden="1"/>
    <cellStyle name="Hiperlink Visitado" xfId="12968" builtinId="9" hidden="1"/>
    <cellStyle name="Hiperlink Visitado" xfId="12970" builtinId="9" hidden="1"/>
    <cellStyle name="Hiperlink Visitado" xfId="12972" builtinId="9" hidden="1"/>
    <cellStyle name="Hiperlink Visitado" xfId="12974" builtinId="9" hidden="1"/>
    <cellStyle name="Hiperlink Visitado" xfId="12976" builtinId="9" hidden="1"/>
    <cellStyle name="Hiperlink Visitado" xfId="12978" builtinId="9" hidden="1"/>
    <cellStyle name="Hiperlink Visitado" xfId="12980" builtinId="9" hidden="1"/>
    <cellStyle name="Hiperlink Visitado" xfId="12982" builtinId="9" hidden="1"/>
    <cellStyle name="Hiperlink Visitado" xfId="12984" builtinId="9" hidden="1"/>
    <cellStyle name="Hiperlink Visitado" xfId="12986" builtinId="9" hidden="1"/>
    <cellStyle name="Hiperlink Visitado" xfId="12988" builtinId="9" hidden="1"/>
    <cellStyle name="Hiperlink Visitado" xfId="12990" builtinId="9" hidden="1"/>
    <cellStyle name="Hiperlink Visitado" xfId="12992" builtinId="9" hidden="1"/>
    <cellStyle name="Hiperlink Visitado" xfId="12994" builtinId="9" hidden="1"/>
    <cellStyle name="Hiperlink Visitado" xfId="12996" builtinId="9" hidden="1"/>
    <cellStyle name="Hiperlink Visitado" xfId="12998" builtinId="9" hidden="1"/>
    <cellStyle name="Hiperlink Visitado" xfId="13000" builtinId="9" hidden="1"/>
    <cellStyle name="Hiperlink Visitado" xfId="13002" builtinId="9" hidden="1"/>
    <cellStyle name="Hiperlink Visitado" xfId="13004" builtinId="9" hidden="1"/>
    <cellStyle name="Hiperlink Visitado" xfId="13006" builtinId="9" hidden="1"/>
    <cellStyle name="Hiperlink Visitado" xfId="13008" builtinId="9" hidden="1"/>
    <cellStyle name="Hiperlink Visitado" xfId="13010" builtinId="9" hidden="1"/>
    <cellStyle name="Hiperlink Visitado" xfId="13012" builtinId="9" hidden="1"/>
    <cellStyle name="Hiperlink Visitado" xfId="13014" builtinId="9" hidden="1"/>
    <cellStyle name="Hiperlink Visitado" xfId="13016" builtinId="9" hidden="1"/>
    <cellStyle name="Hiperlink Visitado" xfId="13018" builtinId="9" hidden="1"/>
    <cellStyle name="Hiperlink Visitado" xfId="13020" builtinId="9" hidden="1"/>
    <cellStyle name="Hiperlink Visitado" xfId="13022" builtinId="9" hidden="1"/>
    <cellStyle name="Hiperlink Visitado" xfId="13024" builtinId="9" hidden="1"/>
    <cellStyle name="Hiperlink Visitado" xfId="13026" builtinId="9" hidden="1"/>
    <cellStyle name="Hiperlink Visitado" xfId="13028" builtinId="9" hidden="1"/>
    <cellStyle name="Hiperlink Visitado" xfId="13030" builtinId="9" hidden="1"/>
    <cellStyle name="Hiperlink Visitado" xfId="13032" builtinId="9" hidden="1"/>
    <cellStyle name="Hiperlink Visitado" xfId="13034" builtinId="9" hidden="1"/>
    <cellStyle name="Hiperlink Visitado" xfId="13036" builtinId="9" hidden="1"/>
    <cellStyle name="Hiperlink Visitado" xfId="13038" builtinId="9" hidden="1"/>
    <cellStyle name="Hiperlink Visitado" xfId="13040" builtinId="9" hidden="1"/>
    <cellStyle name="Hiperlink Visitado" xfId="13042" builtinId="9" hidden="1"/>
    <cellStyle name="Hiperlink Visitado" xfId="13044" builtinId="9" hidden="1"/>
    <cellStyle name="Hiperlink Visitado" xfId="13046" builtinId="9" hidden="1"/>
    <cellStyle name="Hiperlink Visitado" xfId="13048" builtinId="9" hidden="1"/>
    <cellStyle name="Hiperlink Visitado" xfId="13050" builtinId="9" hidden="1"/>
    <cellStyle name="Hiperlink Visitado" xfId="13052" builtinId="9" hidden="1"/>
    <cellStyle name="Hiperlink Visitado" xfId="13054" builtinId="9" hidden="1"/>
    <cellStyle name="Hiperlink Visitado" xfId="13056" builtinId="9" hidden="1"/>
    <cellStyle name="Hiperlink Visitado" xfId="13058" builtinId="9" hidden="1"/>
    <cellStyle name="Hiperlink Visitado" xfId="12373" builtinId="9" hidden="1"/>
    <cellStyle name="Hiperlink Visitado" xfId="13062" builtinId="9" hidden="1"/>
    <cellStyle name="Hiperlink Visitado" xfId="13064" builtinId="9" hidden="1"/>
    <cellStyle name="Hiperlink Visitado" xfId="13066" builtinId="9" hidden="1"/>
    <cellStyle name="Hiperlink Visitado" xfId="13068" builtinId="9" hidden="1"/>
    <cellStyle name="Hiperlink Visitado" xfId="13070" builtinId="9" hidden="1"/>
    <cellStyle name="Hiperlink Visitado" xfId="13072" builtinId="9" hidden="1"/>
    <cellStyle name="Hiperlink Visitado" xfId="13074" builtinId="9" hidden="1"/>
    <cellStyle name="Hiperlink Visitado" xfId="13076" builtinId="9" hidden="1"/>
    <cellStyle name="Hiperlink Visitado" xfId="13078" builtinId="9" hidden="1"/>
    <cellStyle name="Hiperlink Visitado" xfId="13080" builtinId="9" hidden="1"/>
    <cellStyle name="Hiperlink Visitado" xfId="13082" builtinId="9" hidden="1"/>
    <cellStyle name="Hiperlink Visitado" xfId="13084" builtinId="9" hidden="1"/>
    <cellStyle name="Hiperlink Visitado" xfId="13086" builtinId="9" hidden="1"/>
    <cellStyle name="Hiperlink Visitado" xfId="13088" builtinId="9" hidden="1"/>
    <cellStyle name="Hiperlink Visitado" xfId="13090" builtinId="9" hidden="1"/>
    <cellStyle name="Hiperlink Visitado" xfId="13092" builtinId="9" hidden="1"/>
    <cellStyle name="Hiperlink Visitado" xfId="13094" builtinId="9" hidden="1"/>
    <cellStyle name="Hiperlink Visitado" xfId="13096" builtinId="9" hidden="1"/>
    <cellStyle name="Hiperlink Visitado" xfId="13098" builtinId="9" hidden="1"/>
    <cellStyle name="Hiperlink Visitado" xfId="13100" builtinId="9" hidden="1"/>
    <cellStyle name="Hiperlink Visitado" xfId="13102" builtinId="9" hidden="1"/>
    <cellStyle name="Hiperlink Visitado" xfId="13104" builtinId="9" hidden="1"/>
    <cellStyle name="Hiperlink Visitado" xfId="13106" builtinId="9" hidden="1"/>
    <cellStyle name="Hiperlink Visitado" xfId="13108" builtinId="9" hidden="1"/>
    <cellStyle name="Hiperlink Visitado" xfId="13110" builtinId="9" hidden="1"/>
    <cellStyle name="Hiperlink Visitado" xfId="13112" builtinId="9" hidden="1"/>
    <cellStyle name="Hiperlink Visitado" xfId="13114" builtinId="9" hidden="1"/>
    <cellStyle name="Hiperlink Visitado" xfId="13116" builtinId="9" hidden="1"/>
    <cellStyle name="Hiperlink Visitado" xfId="13118" builtinId="9" hidden="1"/>
    <cellStyle name="Hiperlink Visitado" xfId="13120" builtinId="9" hidden="1"/>
    <cellStyle name="Hiperlink Visitado" xfId="13122" builtinId="9" hidden="1"/>
    <cellStyle name="Hiperlink Visitado" xfId="13124" builtinId="9" hidden="1"/>
    <cellStyle name="Hiperlink Visitado" xfId="13126" builtinId="9" hidden="1"/>
    <cellStyle name="Hiperlink Visitado" xfId="13128" builtinId="9" hidden="1"/>
    <cellStyle name="Hiperlink Visitado" xfId="13130" builtinId="9" hidden="1"/>
    <cellStyle name="Hiperlink Visitado" xfId="13132" builtinId="9" hidden="1"/>
    <cellStyle name="Hiperlink Visitado" xfId="13134" builtinId="9" hidden="1"/>
    <cellStyle name="Hiperlink Visitado" xfId="13136" builtinId="9" hidden="1"/>
    <cellStyle name="Hiperlink Visitado" xfId="13138" builtinId="9" hidden="1"/>
    <cellStyle name="Hiperlink Visitado" xfId="13140" builtinId="9" hidden="1"/>
    <cellStyle name="Hiperlink Visitado" xfId="13142" builtinId="9" hidden="1"/>
    <cellStyle name="Hiperlink Visitado" xfId="13144" builtinId="9" hidden="1"/>
    <cellStyle name="Hiperlink Visitado" xfId="13146" builtinId="9" hidden="1"/>
    <cellStyle name="Hiperlink Visitado" xfId="13148" builtinId="9" hidden="1"/>
    <cellStyle name="Hiperlink Visitado" xfId="13150" builtinId="9" hidden="1"/>
    <cellStyle name="Hiperlink Visitado" xfId="13152" builtinId="9" hidden="1"/>
    <cellStyle name="Hiperlink Visitado" xfId="13154" builtinId="9" hidden="1"/>
    <cellStyle name="Hiperlink Visitado" xfId="13156" builtinId="9" hidden="1"/>
    <cellStyle name="Hiperlink Visitado" xfId="12471" builtinId="9" hidden="1"/>
    <cellStyle name="Hiperlink Visitado" xfId="13160" builtinId="9" hidden="1"/>
    <cellStyle name="Hiperlink Visitado" xfId="13162" builtinId="9" hidden="1"/>
    <cellStyle name="Hiperlink Visitado" xfId="13164" builtinId="9" hidden="1"/>
    <cellStyle name="Hiperlink Visitado" xfId="13166" builtinId="9" hidden="1"/>
    <cellStyle name="Hiperlink Visitado" xfId="13168" builtinId="9" hidden="1"/>
    <cellStyle name="Hiperlink Visitado" xfId="13170" builtinId="9" hidden="1"/>
    <cellStyle name="Hiperlink Visitado" xfId="13172" builtinId="9" hidden="1"/>
    <cellStyle name="Hiperlink Visitado" xfId="13174" builtinId="9" hidden="1"/>
    <cellStyle name="Hiperlink Visitado" xfId="13176" builtinId="9" hidden="1"/>
    <cellStyle name="Hiperlink Visitado" xfId="13178" builtinId="9" hidden="1"/>
    <cellStyle name="Hiperlink Visitado" xfId="13180" builtinId="9" hidden="1"/>
    <cellStyle name="Hiperlink Visitado" xfId="13182" builtinId="9" hidden="1"/>
    <cellStyle name="Hiperlink Visitado" xfId="13184" builtinId="9" hidden="1"/>
    <cellStyle name="Hiperlink Visitado" xfId="13186" builtinId="9" hidden="1"/>
    <cellStyle name="Hiperlink Visitado" xfId="13188" builtinId="9" hidden="1"/>
    <cellStyle name="Hiperlink Visitado" xfId="13190" builtinId="9" hidden="1"/>
    <cellStyle name="Hiperlink Visitado" xfId="13192" builtinId="9" hidden="1"/>
    <cellStyle name="Hiperlink Visitado" xfId="13194" builtinId="9" hidden="1"/>
    <cellStyle name="Hiperlink Visitado" xfId="13196" builtinId="9" hidden="1"/>
    <cellStyle name="Hiperlink Visitado" xfId="13198" builtinId="9" hidden="1"/>
    <cellStyle name="Hiperlink Visitado" xfId="13200" builtinId="9" hidden="1"/>
    <cellStyle name="Hiperlink Visitado" xfId="13202" builtinId="9" hidden="1"/>
    <cellStyle name="Hiperlink Visitado" xfId="13204" builtinId="9" hidden="1"/>
    <cellStyle name="Hiperlink Visitado" xfId="13206" builtinId="9" hidden="1"/>
    <cellStyle name="Hiperlink Visitado" xfId="13208" builtinId="9" hidden="1"/>
    <cellStyle name="Hiperlink Visitado" xfId="13210" builtinId="9" hidden="1"/>
    <cellStyle name="Hiperlink Visitado" xfId="13212" builtinId="9" hidden="1"/>
    <cellStyle name="Hiperlink Visitado" xfId="13214" builtinId="9" hidden="1"/>
    <cellStyle name="Hiperlink Visitado" xfId="13216" builtinId="9" hidden="1"/>
    <cellStyle name="Hiperlink Visitado" xfId="13218" builtinId="9" hidden="1"/>
    <cellStyle name="Hiperlink Visitado" xfId="13220" builtinId="9" hidden="1"/>
    <cellStyle name="Hiperlink Visitado" xfId="13222" builtinId="9" hidden="1"/>
    <cellStyle name="Hiperlink Visitado" xfId="13224" builtinId="9" hidden="1"/>
    <cellStyle name="Hiperlink Visitado" xfId="13226" builtinId="9" hidden="1"/>
    <cellStyle name="Hiperlink Visitado" xfId="13228" builtinId="9" hidden="1"/>
    <cellStyle name="Hiperlink Visitado" xfId="13230" builtinId="9" hidden="1"/>
    <cellStyle name="Hiperlink Visitado" xfId="13232" builtinId="9" hidden="1"/>
    <cellStyle name="Hiperlink Visitado" xfId="13234" builtinId="9" hidden="1"/>
    <cellStyle name="Hiperlink Visitado" xfId="13236" builtinId="9" hidden="1"/>
    <cellStyle name="Hiperlink Visitado" xfId="13238" builtinId="9" hidden="1"/>
    <cellStyle name="Hiperlink Visitado" xfId="13240" builtinId="9" hidden="1"/>
    <cellStyle name="Hiperlink Visitado" xfId="13242" builtinId="9" hidden="1"/>
    <cellStyle name="Hiperlink Visitado" xfId="13244" builtinId="9" hidden="1"/>
    <cellStyle name="Hiperlink Visitado" xfId="13246" builtinId="9" hidden="1"/>
    <cellStyle name="Hiperlink Visitado" xfId="13248" builtinId="9" hidden="1"/>
    <cellStyle name="Hiperlink Visitado" xfId="13250" builtinId="9" hidden="1"/>
    <cellStyle name="Hiperlink Visitado" xfId="13252" builtinId="9" hidden="1"/>
    <cellStyle name="Hiperlink Visitado" xfId="13254" builtinId="9" hidden="1"/>
    <cellStyle name="Hiperlink Visitado" xfId="12569" builtinId="9" hidden="1"/>
    <cellStyle name="Hiperlink Visitado" xfId="13258" builtinId="9" hidden="1"/>
    <cellStyle name="Hiperlink Visitado" xfId="13260" builtinId="9" hidden="1"/>
    <cellStyle name="Hiperlink Visitado" xfId="13262" builtinId="9" hidden="1"/>
    <cellStyle name="Hiperlink Visitado" xfId="13264" builtinId="9" hidden="1"/>
    <cellStyle name="Hiperlink Visitado" xfId="13266" builtinId="9" hidden="1"/>
    <cellStyle name="Hiperlink Visitado" xfId="13268" builtinId="9" hidden="1"/>
    <cellStyle name="Hiperlink Visitado" xfId="13270" builtinId="9" hidden="1"/>
    <cellStyle name="Hiperlink Visitado" xfId="13272" builtinId="9" hidden="1"/>
    <cellStyle name="Hiperlink Visitado" xfId="13274" builtinId="9" hidden="1"/>
    <cellStyle name="Hiperlink Visitado" xfId="13276" builtinId="9" hidden="1"/>
    <cellStyle name="Hiperlink Visitado" xfId="13278" builtinId="9" hidden="1"/>
    <cellStyle name="Hiperlink Visitado" xfId="13280" builtinId="9" hidden="1"/>
    <cellStyle name="Hiperlink Visitado" xfId="13282" builtinId="9" hidden="1"/>
    <cellStyle name="Hiperlink Visitado" xfId="13284" builtinId="9" hidden="1"/>
    <cellStyle name="Hiperlink Visitado" xfId="13286" builtinId="9" hidden="1"/>
    <cellStyle name="Hiperlink Visitado" xfId="13288" builtinId="9" hidden="1"/>
    <cellStyle name="Hiperlink Visitado" xfId="13290" builtinId="9" hidden="1"/>
    <cellStyle name="Hiperlink Visitado" xfId="13292" builtinId="9" hidden="1"/>
    <cellStyle name="Hiperlink Visitado" xfId="13294" builtinId="9" hidden="1"/>
    <cellStyle name="Hiperlink Visitado" xfId="13296" builtinId="9" hidden="1"/>
    <cellStyle name="Hiperlink Visitado" xfId="13298" builtinId="9" hidden="1"/>
    <cellStyle name="Hiperlink Visitado" xfId="13300" builtinId="9" hidden="1"/>
    <cellStyle name="Hiperlink Visitado" xfId="13302" builtinId="9" hidden="1"/>
    <cellStyle name="Hiperlink Visitado" xfId="13304" builtinId="9" hidden="1"/>
    <cellStyle name="Hiperlink Visitado" xfId="13306" builtinId="9" hidden="1"/>
    <cellStyle name="Hiperlink Visitado" xfId="13308" builtinId="9" hidden="1"/>
    <cellStyle name="Hiperlink Visitado" xfId="13310" builtinId="9" hidden="1"/>
    <cellStyle name="Hiperlink Visitado" xfId="13312" builtinId="9" hidden="1"/>
    <cellStyle name="Hiperlink Visitado" xfId="13314" builtinId="9" hidden="1"/>
    <cellStyle name="Hiperlink Visitado" xfId="13316" builtinId="9" hidden="1"/>
    <cellStyle name="Hiperlink Visitado" xfId="13318" builtinId="9" hidden="1"/>
    <cellStyle name="Hiperlink Visitado" xfId="13320" builtinId="9" hidden="1"/>
    <cellStyle name="Hiperlink Visitado" xfId="13322" builtinId="9" hidden="1"/>
    <cellStyle name="Hiperlink Visitado" xfId="13324" builtinId="9" hidden="1"/>
    <cellStyle name="Hiperlink Visitado" xfId="13326" builtinId="9" hidden="1"/>
    <cellStyle name="Hiperlink Visitado" xfId="13328" builtinId="9" hidden="1"/>
    <cellStyle name="Hiperlink Visitado" xfId="13330" builtinId="9" hidden="1"/>
    <cellStyle name="Hiperlink Visitado" xfId="13332" builtinId="9" hidden="1"/>
    <cellStyle name="Hiperlink Visitado" xfId="13334" builtinId="9" hidden="1"/>
    <cellStyle name="Hiperlink Visitado" xfId="13336" builtinId="9" hidden="1"/>
    <cellStyle name="Hiperlink Visitado" xfId="13338" builtinId="9" hidden="1"/>
    <cellStyle name="Hiperlink Visitado" xfId="13340" builtinId="9" hidden="1"/>
    <cellStyle name="Hiperlink Visitado" xfId="13342" builtinId="9" hidden="1"/>
    <cellStyle name="Hiperlink Visitado" xfId="13344" builtinId="9" hidden="1"/>
    <cellStyle name="Hiperlink Visitado" xfId="13346" builtinId="9" hidden="1"/>
    <cellStyle name="Hiperlink Visitado" xfId="13348" builtinId="9" hidden="1"/>
    <cellStyle name="Hiperlink Visitado" xfId="13350" builtinId="9" hidden="1"/>
    <cellStyle name="Hiperlink Visitado" xfId="13352" builtinId="9" hidden="1"/>
    <cellStyle name="Hiperlink Visitado" xfId="12667" builtinId="9" hidden="1"/>
    <cellStyle name="Hiperlink Visitado" xfId="13356" builtinId="9" hidden="1"/>
    <cellStyle name="Hiperlink Visitado" xfId="13358" builtinId="9" hidden="1"/>
    <cellStyle name="Hiperlink Visitado" xfId="13360" builtinId="9" hidden="1"/>
    <cellStyle name="Hiperlink Visitado" xfId="13362" builtinId="9" hidden="1"/>
    <cellStyle name="Hiperlink Visitado" xfId="13364" builtinId="9" hidden="1"/>
    <cellStyle name="Hiperlink Visitado" xfId="13366" builtinId="9" hidden="1"/>
    <cellStyle name="Hiperlink Visitado" xfId="13368" builtinId="9" hidden="1"/>
    <cellStyle name="Hiperlink Visitado" xfId="13370" builtinId="9" hidden="1"/>
    <cellStyle name="Hiperlink Visitado" xfId="13372" builtinId="9" hidden="1"/>
    <cellStyle name="Hiperlink Visitado" xfId="13374" builtinId="9" hidden="1"/>
    <cellStyle name="Hiperlink Visitado" xfId="13376" builtinId="9" hidden="1"/>
    <cellStyle name="Hiperlink Visitado" xfId="13378" builtinId="9" hidden="1"/>
    <cellStyle name="Hiperlink Visitado" xfId="13380" builtinId="9" hidden="1"/>
    <cellStyle name="Hiperlink Visitado" xfId="13382" builtinId="9" hidden="1"/>
    <cellStyle name="Hiperlink Visitado" xfId="13384" builtinId="9" hidden="1"/>
    <cellStyle name="Hiperlink Visitado" xfId="13386" builtinId="9" hidden="1"/>
    <cellStyle name="Hiperlink Visitado" xfId="13388" builtinId="9" hidden="1"/>
    <cellStyle name="Hiperlink Visitado" xfId="13390" builtinId="9" hidden="1"/>
    <cellStyle name="Hiperlink Visitado" xfId="13392" builtinId="9" hidden="1"/>
    <cellStyle name="Hiperlink Visitado" xfId="13394" builtinId="9" hidden="1"/>
    <cellStyle name="Hiperlink Visitado" xfId="13396" builtinId="9" hidden="1"/>
    <cellStyle name="Hiperlink Visitado" xfId="13398" builtinId="9" hidden="1"/>
    <cellStyle name="Hiperlink Visitado" xfId="13400" builtinId="9" hidden="1"/>
    <cellStyle name="Hiperlink Visitado" xfId="13402" builtinId="9" hidden="1"/>
    <cellStyle name="Hiperlink Visitado" xfId="13404" builtinId="9" hidden="1"/>
    <cellStyle name="Hiperlink Visitado" xfId="13406" builtinId="9" hidden="1"/>
    <cellStyle name="Hiperlink Visitado" xfId="13408" builtinId="9" hidden="1"/>
    <cellStyle name="Hiperlink Visitado" xfId="13410" builtinId="9" hidden="1"/>
    <cellStyle name="Hiperlink Visitado" xfId="13412" builtinId="9" hidden="1"/>
    <cellStyle name="Hiperlink Visitado" xfId="13414" builtinId="9" hidden="1"/>
    <cellStyle name="Hiperlink Visitado" xfId="13416" builtinId="9" hidden="1"/>
    <cellStyle name="Hiperlink Visitado" xfId="13418" builtinId="9" hidden="1"/>
    <cellStyle name="Hiperlink Visitado" xfId="13420" builtinId="9" hidden="1"/>
    <cellStyle name="Hiperlink Visitado" xfId="13422" builtinId="9" hidden="1"/>
    <cellStyle name="Hiperlink Visitado" xfId="13424" builtinId="9" hidden="1"/>
    <cellStyle name="Hiperlink Visitado" xfId="13426" builtinId="9" hidden="1"/>
    <cellStyle name="Hiperlink Visitado" xfId="13428" builtinId="9" hidden="1"/>
    <cellStyle name="Hiperlink Visitado" xfId="13430" builtinId="9" hidden="1"/>
    <cellStyle name="Hiperlink Visitado" xfId="13432" builtinId="9" hidden="1"/>
    <cellStyle name="Hiperlink Visitado" xfId="13434" builtinId="9" hidden="1"/>
    <cellStyle name="Hiperlink Visitado" xfId="13436" builtinId="9" hidden="1"/>
    <cellStyle name="Hiperlink Visitado" xfId="13438" builtinId="9" hidden="1"/>
    <cellStyle name="Hiperlink Visitado" xfId="13440" builtinId="9" hidden="1"/>
    <cellStyle name="Hiperlink Visitado" xfId="13442" builtinId="9" hidden="1"/>
    <cellStyle name="Hiperlink Visitado" xfId="13444" builtinId="9" hidden="1"/>
    <cellStyle name="Hiperlink Visitado" xfId="13446" builtinId="9" hidden="1"/>
    <cellStyle name="Hiperlink Visitado" xfId="13448" builtinId="9" hidden="1"/>
    <cellStyle name="Hiperlink Visitado" xfId="13450" builtinId="9" hidden="1"/>
    <cellStyle name="Hiperlink Visitado" xfId="12765" builtinId="9" hidden="1"/>
    <cellStyle name="Hiperlink Visitado" xfId="13454" builtinId="9" hidden="1"/>
    <cellStyle name="Hiperlink Visitado" xfId="13456" builtinId="9" hidden="1"/>
    <cellStyle name="Hiperlink Visitado" xfId="13458" builtinId="9" hidden="1"/>
    <cellStyle name="Hiperlink Visitado" xfId="13460" builtinId="9" hidden="1"/>
    <cellStyle name="Hiperlink Visitado" xfId="13462" builtinId="9" hidden="1"/>
    <cellStyle name="Hiperlink Visitado" xfId="13464" builtinId="9" hidden="1"/>
    <cellStyle name="Hiperlink Visitado" xfId="13466" builtinId="9" hidden="1"/>
    <cellStyle name="Hiperlink Visitado" xfId="13468" builtinId="9" hidden="1"/>
    <cellStyle name="Hiperlink Visitado" xfId="13470" builtinId="9" hidden="1"/>
    <cellStyle name="Hiperlink Visitado" xfId="13472" builtinId="9" hidden="1"/>
    <cellStyle name="Hiperlink Visitado" xfId="13474" builtinId="9" hidden="1"/>
    <cellStyle name="Hiperlink Visitado" xfId="13476" builtinId="9" hidden="1"/>
    <cellStyle name="Hiperlink Visitado" xfId="13478" builtinId="9" hidden="1"/>
    <cellStyle name="Hiperlink Visitado" xfId="13480" builtinId="9" hidden="1"/>
    <cellStyle name="Hiperlink Visitado" xfId="13482" builtinId="9" hidden="1"/>
    <cellStyle name="Hiperlink Visitado" xfId="13484" builtinId="9" hidden="1"/>
    <cellStyle name="Hiperlink Visitado" xfId="13486" builtinId="9" hidden="1"/>
    <cellStyle name="Hiperlink Visitado" xfId="13488" builtinId="9" hidden="1"/>
    <cellStyle name="Hiperlink Visitado" xfId="13490" builtinId="9" hidden="1"/>
    <cellStyle name="Hiperlink Visitado" xfId="13492" builtinId="9" hidden="1"/>
    <cellStyle name="Hiperlink Visitado" xfId="13494" builtinId="9" hidden="1"/>
    <cellStyle name="Hiperlink Visitado" xfId="13496" builtinId="9" hidden="1"/>
    <cellStyle name="Hiperlink Visitado" xfId="13498" builtinId="9" hidden="1"/>
    <cellStyle name="Hiperlink Visitado" xfId="13500" builtinId="9" hidden="1"/>
    <cellStyle name="Hiperlink Visitado" xfId="13502" builtinId="9" hidden="1"/>
    <cellStyle name="Hiperlink Visitado" xfId="13504" builtinId="9" hidden="1"/>
    <cellStyle name="Hiperlink Visitado" xfId="13506" builtinId="9" hidden="1"/>
    <cellStyle name="Hiperlink Visitado" xfId="13508" builtinId="9" hidden="1"/>
    <cellStyle name="Hiperlink Visitado" xfId="13510" builtinId="9" hidden="1"/>
    <cellStyle name="Hiperlink Visitado" xfId="13512" builtinId="9" hidden="1"/>
    <cellStyle name="Hiperlink Visitado" xfId="13514" builtinId="9" hidden="1"/>
    <cellStyle name="Hiperlink Visitado" xfId="13516" builtinId="9" hidden="1"/>
    <cellStyle name="Hiperlink Visitado" xfId="13518" builtinId="9" hidden="1"/>
    <cellStyle name="Hiperlink Visitado" xfId="13520" builtinId="9" hidden="1"/>
    <cellStyle name="Hiperlink Visitado" xfId="13522" builtinId="9" hidden="1"/>
    <cellStyle name="Hiperlink Visitado" xfId="13524" builtinId="9" hidden="1"/>
    <cellStyle name="Hiperlink Visitado" xfId="13526" builtinId="9" hidden="1"/>
    <cellStyle name="Hiperlink Visitado" xfId="13528" builtinId="9" hidden="1"/>
    <cellStyle name="Hiperlink Visitado" xfId="13530" builtinId="9" hidden="1"/>
    <cellStyle name="Hiperlink Visitado" xfId="13532" builtinId="9" hidden="1"/>
    <cellStyle name="Hiperlink Visitado" xfId="13534" builtinId="9" hidden="1"/>
    <cellStyle name="Hiperlink Visitado" xfId="13536" builtinId="9" hidden="1"/>
    <cellStyle name="Hiperlink Visitado" xfId="13538" builtinId="9" hidden="1"/>
    <cellStyle name="Hiperlink Visitado" xfId="13540" builtinId="9" hidden="1"/>
    <cellStyle name="Hiperlink Visitado" xfId="13542" builtinId="9" hidden="1"/>
    <cellStyle name="Hiperlink Visitado" xfId="13544" builtinId="9" hidden="1"/>
    <cellStyle name="Hiperlink Visitado" xfId="13546" builtinId="9" hidden="1"/>
    <cellStyle name="Hiperlink Visitado" xfId="13548" builtinId="9" hidden="1"/>
    <cellStyle name="Hiperlink Visitado" xfId="12863" builtinId="9" hidden="1"/>
    <cellStyle name="Hiperlink Visitado" xfId="13552" builtinId="9" hidden="1"/>
    <cellStyle name="Hiperlink Visitado" xfId="13554" builtinId="9" hidden="1"/>
    <cellStyle name="Hiperlink Visitado" xfId="13556" builtinId="9" hidden="1"/>
    <cellStyle name="Hiperlink Visitado" xfId="13558" builtinId="9" hidden="1"/>
    <cellStyle name="Hiperlink Visitado" xfId="13560" builtinId="9" hidden="1"/>
    <cellStyle name="Hiperlink Visitado" xfId="13562" builtinId="9" hidden="1"/>
    <cellStyle name="Hiperlink Visitado" xfId="13564" builtinId="9" hidden="1"/>
    <cellStyle name="Hiperlink Visitado" xfId="13566" builtinId="9" hidden="1"/>
    <cellStyle name="Hiperlink Visitado" xfId="13568" builtinId="9" hidden="1"/>
    <cellStyle name="Hiperlink Visitado" xfId="13570" builtinId="9" hidden="1"/>
    <cellStyle name="Hiperlink Visitado" xfId="13572" builtinId="9" hidden="1"/>
    <cellStyle name="Hiperlink Visitado" xfId="13574" builtinId="9" hidden="1"/>
    <cellStyle name="Hiperlink Visitado" xfId="13576" builtinId="9" hidden="1"/>
    <cellStyle name="Hiperlink Visitado" xfId="13578" builtinId="9" hidden="1"/>
    <cellStyle name="Hiperlink Visitado" xfId="13580" builtinId="9" hidden="1"/>
    <cellStyle name="Hiperlink Visitado" xfId="13582" builtinId="9" hidden="1"/>
    <cellStyle name="Hiperlink Visitado" xfId="13584" builtinId="9" hidden="1"/>
    <cellStyle name="Hiperlink Visitado" xfId="13586" builtinId="9" hidden="1"/>
    <cellStyle name="Hiperlink Visitado" xfId="13588" builtinId="9" hidden="1"/>
    <cellStyle name="Hiperlink Visitado" xfId="13590" builtinId="9" hidden="1"/>
    <cellStyle name="Hiperlink Visitado" xfId="13592" builtinId="9" hidden="1"/>
    <cellStyle name="Hiperlink Visitado" xfId="13594" builtinId="9" hidden="1"/>
    <cellStyle name="Hiperlink Visitado" xfId="13596" builtinId="9" hidden="1"/>
    <cellStyle name="Hiperlink Visitado" xfId="13598" builtinId="9" hidden="1"/>
    <cellStyle name="Hiperlink Visitado" xfId="13600" builtinId="9" hidden="1"/>
    <cellStyle name="Hiperlink Visitado" xfId="13602" builtinId="9" hidden="1"/>
    <cellStyle name="Hiperlink Visitado" xfId="13604" builtinId="9" hidden="1"/>
    <cellStyle name="Hiperlink Visitado" xfId="13606" builtinId="9" hidden="1"/>
    <cellStyle name="Hiperlink Visitado" xfId="13608" builtinId="9" hidden="1"/>
    <cellStyle name="Hiperlink Visitado" xfId="13610" builtinId="9" hidden="1"/>
    <cellStyle name="Hiperlink Visitado" xfId="13612" builtinId="9" hidden="1"/>
    <cellStyle name="Hiperlink Visitado" xfId="13614" builtinId="9" hidden="1"/>
    <cellStyle name="Hiperlink Visitado" xfId="13616" builtinId="9" hidden="1"/>
    <cellStyle name="Hiperlink Visitado" xfId="13618" builtinId="9" hidden="1"/>
    <cellStyle name="Hiperlink Visitado" xfId="13620" builtinId="9" hidden="1"/>
    <cellStyle name="Hiperlink Visitado" xfId="13622" builtinId="9" hidden="1"/>
    <cellStyle name="Hiperlink Visitado" xfId="13624" builtinId="9" hidden="1"/>
    <cellStyle name="Hiperlink Visitado" xfId="13626" builtinId="9" hidden="1"/>
    <cellStyle name="Hiperlink Visitado" xfId="13628" builtinId="9" hidden="1"/>
    <cellStyle name="Hiperlink Visitado" xfId="13630" builtinId="9" hidden="1"/>
    <cellStyle name="Hiperlink Visitado" xfId="13632" builtinId="9" hidden="1"/>
    <cellStyle name="Hiperlink Visitado" xfId="13634" builtinId="9" hidden="1"/>
    <cellStyle name="Hiperlink Visitado" xfId="13636" builtinId="9" hidden="1"/>
    <cellStyle name="Hiperlink Visitado" xfId="13638" builtinId="9" hidden="1"/>
    <cellStyle name="Hiperlink Visitado" xfId="13640" builtinId="9" hidden="1"/>
    <cellStyle name="Hiperlink Visitado" xfId="13642" builtinId="9" hidden="1"/>
    <cellStyle name="Hiperlink Visitado" xfId="13644" builtinId="9" hidden="1"/>
    <cellStyle name="Hiperlink Visitado" xfId="13646" builtinId="9" hidden="1"/>
    <cellStyle name="Hiperlink Visitado" xfId="12961" builtinId="9" hidden="1"/>
    <cellStyle name="Hiperlink Visitado" xfId="13650" builtinId="9" hidden="1"/>
    <cellStyle name="Hiperlink Visitado" xfId="13652" builtinId="9" hidden="1"/>
    <cellStyle name="Hiperlink Visitado" xfId="13654" builtinId="9" hidden="1"/>
    <cellStyle name="Hiperlink Visitado" xfId="13656" builtinId="9" hidden="1"/>
    <cellStyle name="Hiperlink Visitado" xfId="13658" builtinId="9" hidden="1"/>
    <cellStyle name="Hiperlink Visitado" xfId="13660" builtinId="9" hidden="1"/>
    <cellStyle name="Hiperlink Visitado" xfId="13662" builtinId="9" hidden="1"/>
    <cellStyle name="Hiperlink Visitado" xfId="13664" builtinId="9" hidden="1"/>
    <cellStyle name="Hiperlink Visitado" xfId="13666" builtinId="9" hidden="1"/>
    <cellStyle name="Hiperlink Visitado" xfId="13668" builtinId="9" hidden="1"/>
    <cellStyle name="Hiperlink Visitado" xfId="13670" builtinId="9" hidden="1"/>
    <cellStyle name="Hiperlink Visitado" xfId="13672" builtinId="9" hidden="1"/>
    <cellStyle name="Hiperlink Visitado" xfId="13674" builtinId="9" hidden="1"/>
    <cellStyle name="Hiperlink Visitado" xfId="13676" builtinId="9" hidden="1"/>
    <cellStyle name="Hiperlink Visitado" xfId="13678" builtinId="9" hidden="1"/>
    <cellStyle name="Hiperlink Visitado" xfId="13680" builtinId="9" hidden="1"/>
    <cellStyle name="Hiperlink Visitado" xfId="13682" builtinId="9" hidden="1"/>
    <cellStyle name="Hiperlink Visitado" xfId="13684" builtinId="9" hidden="1"/>
    <cellStyle name="Hiperlink Visitado" xfId="13686" builtinId="9" hidden="1"/>
    <cellStyle name="Hiperlink Visitado" xfId="13688" builtinId="9" hidden="1"/>
    <cellStyle name="Hiperlink Visitado" xfId="13690" builtinId="9" hidden="1"/>
    <cellStyle name="Hiperlink Visitado" xfId="13692" builtinId="9" hidden="1"/>
    <cellStyle name="Hiperlink Visitado" xfId="13694" builtinId="9" hidden="1"/>
    <cellStyle name="Hiperlink Visitado" xfId="13696" builtinId="9" hidden="1"/>
    <cellStyle name="Hiperlink Visitado" xfId="13698" builtinId="9" hidden="1"/>
    <cellStyle name="Hiperlink Visitado" xfId="13700" builtinId="9" hidden="1"/>
    <cellStyle name="Hiperlink Visitado" xfId="13702" builtinId="9" hidden="1"/>
    <cellStyle name="Hiperlink Visitado" xfId="13704" builtinId="9" hidden="1"/>
    <cellStyle name="Hiperlink Visitado" xfId="13706" builtinId="9" hidden="1"/>
    <cellStyle name="Hiperlink Visitado" xfId="13708" builtinId="9" hidden="1"/>
    <cellStyle name="Hiperlink Visitado" xfId="13710" builtinId="9" hidden="1"/>
    <cellStyle name="Hiperlink Visitado" xfId="13712" builtinId="9" hidden="1"/>
    <cellStyle name="Hiperlink Visitado" xfId="13714" builtinId="9" hidden="1"/>
    <cellStyle name="Hiperlink Visitado" xfId="13716" builtinId="9" hidden="1"/>
    <cellStyle name="Hiperlink Visitado" xfId="13718" builtinId="9" hidden="1"/>
    <cellStyle name="Hiperlink Visitado" xfId="13720" builtinId="9" hidden="1"/>
    <cellStyle name="Hiperlink Visitado" xfId="13722" builtinId="9" hidden="1"/>
    <cellStyle name="Hiperlink Visitado" xfId="13724" builtinId="9" hidden="1"/>
    <cellStyle name="Hiperlink Visitado" xfId="13726" builtinId="9" hidden="1"/>
    <cellStyle name="Hiperlink Visitado" xfId="13728" builtinId="9" hidden="1"/>
    <cellStyle name="Hiperlink Visitado" xfId="13730" builtinId="9" hidden="1"/>
    <cellStyle name="Hiperlink Visitado" xfId="13732" builtinId="9" hidden="1"/>
    <cellStyle name="Hiperlink Visitado" xfId="13734" builtinId="9" hidden="1"/>
    <cellStyle name="Hiperlink Visitado" xfId="13736" builtinId="9" hidden="1"/>
    <cellStyle name="Hiperlink Visitado" xfId="13738" builtinId="9" hidden="1"/>
    <cellStyle name="Hiperlink Visitado" xfId="13740" builtinId="9" hidden="1"/>
    <cellStyle name="Hiperlink Visitado" xfId="13742" builtinId="9" hidden="1"/>
    <cellStyle name="Hiperlink Visitado" xfId="13744" builtinId="9" hidden="1"/>
    <cellStyle name="Hiperlink Visitado" xfId="13059" builtinId="9" hidden="1"/>
    <cellStyle name="Hiperlink Visitado" xfId="13748" builtinId="9" hidden="1"/>
    <cellStyle name="Hiperlink Visitado" xfId="13750" builtinId="9" hidden="1"/>
    <cellStyle name="Hiperlink Visitado" xfId="13752" builtinId="9" hidden="1"/>
    <cellStyle name="Hiperlink Visitado" xfId="13754" builtinId="9" hidden="1"/>
    <cellStyle name="Hiperlink Visitado" xfId="13756" builtinId="9" hidden="1"/>
    <cellStyle name="Hiperlink Visitado" xfId="13758" builtinId="9" hidden="1"/>
    <cellStyle name="Hiperlink Visitado" xfId="13760" builtinId="9" hidden="1"/>
    <cellStyle name="Hiperlink Visitado" xfId="13762" builtinId="9" hidden="1"/>
    <cellStyle name="Hiperlink Visitado" xfId="13764" builtinId="9" hidden="1"/>
    <cellStyle name="Hiperlink Visitado" xfId="13766" builtinId="9" hidden="1"/>
    <cellStyle name="Hiperlink Visitado" xfId="13768" builtinId="9" hidden="1"/>
    <cellStyle name="Hiperlink Visitado" xfId="13770" builtinId="9" hidden="1"/>
    <cellStyle name="Hiperlink Visitado" xfId="13772" builtinId="9" hidden="1"/>
    <cellStyle name="Hiperlink Visitado" xfId="13774" builtinId="9" hidden="1"/>
    <cellStyle name="Hiperlink Visitado" xfId="13776" builtinId="9" hidden="1"/>
    <cellStyle name="Hiperlink Visitado" xfId="13778" builtinId="9" hidden="1"/>
    <cellStyle name="Hiperlink Visitado" xfId="13780" builtinId="9" hidden="1"/>
    <cellStyle name="Hiperlink Visitado" xfId="13782" builtinId="9" hidden="1"/>
    <cellStyle name="Hiperlink Visitado" xfId="13784" builtinId="9" hidden="1"/>
    <cellStyle name="Hiperlink Visitado" xfId="13786" builtinId="9" hidden="1"/>
    <cellStyle name="Hiperlink Visitado" xfId="13788" builtinId="9" hidden="1"/>
    <cellStyle name="Hiperlink Visitado" xfId="13790" builtinId="9" hidden="1"/>
    <cellStyle name="Hiperlink Visitado" xfId="13792" builtinId="9" hidden="1"/>
    <cellStyle name="Hiperlink Visitado" xfId="13794" builtinId="9" hidden="1"/>
    <cellStyle name="Hiperlink Visitado" xfId="13796" builtinId="9" hidden="1"/>
    <cellStyle name="Hiperlink Visitado" xfId="13798" builtinId="9" hidden="1"/>
    <cellStyle name="Hiperlink Visitado" xfId="13800" builtinId="9" hidden="1"/>
    <cellStyle name="Hiperlink Visitado" xfId="13802" builtinId="9" hidden="1"/>
    <cellStyle name="Hiperlink Visitado" xfId="13804" builtinId="9" hidden="1"/>
    <cellStyle name="Hiperlink Visitado" xfId="13806" builtinId="9" hidden="1"/>
    <cellStyle name="Hiperlink Visitado" xfId="13808" builtinId="9" hidden="1"/>
    <cellStyle name="Hiperlink Visitado" xfId="13810" builtinId="9" hidden="1"/>
    <cellStyle name="Hiperlink Visitado" xfId="13812" builtinId="9" hidden="1"/>
    <cellStyle name="Hiperlink Visitado" xfId="13814" builtinId="9" hidden="1"/>
    <cellStyle name="Hiperlink Visitado" xfId="13816" builtinId="9" hidden="1"/>
    <cellStyle name="Hiperlink Visitado" xfId="13818" builtinId="9" hidden="1"/>
    <cellStyle name="Hiperlink Visitado" xfId="13820" builtinId="9" hidden="1"/>
    <cellStyle name="Hiperlink Visitado" xfId="13822" builtinId="9" hidden="1"/>
    <cellStyle name="Hiperlink Visitado" xfId="13824" builtinId="9" hidden="1"/>
    <cellStyle name="Hiperlink Visitado" xfId="13826" builtinId="9" hidden="1"/>
    <cellStyle name="Hiperlink Visitado" xfId="13828" builtinId="9" hidden="1"/>
    <cellStyle name="Hiperlink Visitado" xfId="13830" builtinId="9" hidden="1"/>
    <cellStyle name="Hiperlink Visitado" xfId="13832" builtinId="9" hidden="1"/>
    <cellStyle name="Hiperlink Visitado" xfId="13834" builtinId="9" hidden="1"/>
    <cellStyle name="Hiperlink Visitado" xfId="13836" builtinId="9" hidden="1"/>
    <cellStyle name="Hiperlink Visitado" xfId="13838" builtinId="9" hidden="1"/>
    <cellStyle name="Hiperlink Visitado" xfId="13840" builtinId="9" hidden="1"/>
    <cellStyle name="Hiperlink Visitado" xfId="13842" builtinId="9" hidden="1"/>
    <cellStyle name="Hiperlink Visitado" xfId="13157" builtinId="9" hidden="1"/>
    <cellStyle name="Hiperlink Visitado" xfId="13846" builtinId="9" hidden="1"/>
    <cellStyle name="Hiperlink Visitado" xfId="13848" builtinId="9" hidden="1"/>
    <cellStyle name="Hiperlink Visitado" xfId="13850" builtinId="9" hidden="1"/>
    <cellStyle name="Hiperlink Visitado" xfId="13852" builtinId="9" hidden="1"/>
    <cellStyle name="Hiperlink Visitado" xfId="13854" builtinId="9" hidden="1"/>
    <cellStyle name="Hiperlink Visitado" xfId="13856" builtinId="9" hidden="1"/>
    <cellStyle name="Hiperlink Visitado" xfId="13858" builtinId="9" hidden="1"/>
    <cellStyle name="Hiperlink Visitado" xfId="13860" builtinId="9" hidden="1"/>
    <cellStyle name="Hiperlink Visitado" xfId="13862" builtinId="9" hidden="1"/>
    <cellStyle name="Hiperlink Visitado" xfId="13864" builtinId="9" hidden="1"/>
    <cellStyle name="Hiperlink Visitado" xfId="13866" builtinId="9" hidden="1"/>
    <cellStyle name="Hiperlink Visitado" xfId="13868" builtinId="9" hidden="1"/>
    <cellStyle name="Hiperlink Visitado" xfId="13870" builtinId="9" hidden="1"/>
    <cellStyle name="Hiperlink Visitado" xfId="13872" builtinId="9" hidden="1"/>
    <cellStyle name="Hiperlink Visitado" xfId="13874" builtinId="9" hidden="1"/>
    <cellStyle name="Hiperlink Visitado" xfId="13876" builtinId="9" hidden="1"/>
    <cellStyle name="Hiperlink Visitado" xfId="13878" builtinId="9" hidden="1"/>
    <cellStyle name="Hiperlink Visitado" xfId="13880" builtinId="9" hidden="1"/>
    <cellStyle name="Hiperlink Visitado" xfId="13882" builtinId="9" hidden="1"/>
    <cellStyle name="Hiperlink Visitado" xfId="13884" builtinId="9" hidden="1"/>
    <cellStyle name="Hiperlink Visitado" xfId="13886" builtinId="9" hidden="1"/>
    <cellStyle name="Hiperlink Visitado" xfId="13888" builtinId="9" hidden="1"/>
    <cellStyle name="Hiperlink Visitado" xfId="13890" builtinId="9" hidden="1"/>
    <cellStyle name="Hiperlink Visitado" xfId="13892" builtinId="9" hidden="1"/>
    <cellStyle name="Hiperlink Visitado" xfId="13894" builtinId="9" hidden="1"/>
    <cellStyle name="Hiperlink Visitado" xfId="13896" builtinId="9" hidden="1"/>
    <cellStyle name="Hiperlink Visitado" xfId="13898" builtinId="9" hidden="1"/>
    <cellStyle name="Hiperlink Visitado" xfId="13900" builtinId="9" hidden="1"/>
    <cellStyle name="Hiperlink Visitado" xfId="13902" builtinId="9" hidden="1"/>
    <cellStyle name="Hiperlink Visitado" xfId="13904" builtinId="9" hidden="1"/>
    <cellStyle name="Hiperlink Visitado" xfId="13906" builtinId="9" hidden="1"/>
    <cellStyle name="Hiperlink Visitado" xfId="13908" builtinId="9" hidden="1"/>
    <cellStyle name="Hiperlink Visitado" xfId="13910" builtinId="9" hidden="1"/>
    <cellStyle name="Hiperlink Visitado" xfId="13912" builtinId="9" hidden="1"/>
    <cellStyle name="Hiperlink Visitado" xfId="13914" builtinId="9" hidden="1"/>
    <cellStyle name="Hiperlink Visitado" xfId="13916" builtinId="9" hidden="1"/>
    <cellStyle name="Hiperlink Visitado" xfId="13918" builtinId="9" hidden="1"/>
    <cellStyle name="Hiperlink Visitado" xfId="13920" builtinId="9" hidden="1"/>
    <cellStyle name="Hiperlink Visitado" xfId="13922" builtinId="9" hidden="1"/>
    <cellStyle name="Hiperlink Visitado" xfId="13924" builtinId="9" hidden="1"/>
    <cellStyle name="Hiperlink Visitado" xfId="13926" builtinId="9" hidden="1"/>
    <cellStyle name="Hiperlink Visitado" xfId="13928" builtinId="9" hidden="1"/>
    <cellStyle name="Hiperlink Visitado" xfId="13930" builtinId="9" hidden="1"/>
    <cellStyle name="Hiperlink Visitado" xfId="13932" builtinId="9" hidden="1"/>
    <cellStyle name="Hiperlink Visitado" xfId="13934" builtinId="9" hidden="1"/>
    <cellStyle name="Hiperlink Visitado" xfId="13936" builtinId="9" hidden="1"/>
    <cellStyle name="Hiperlink Visitado" xfId="13938" builtinId="9" hidden="1"/>
    <cellStyle name="Hiperlink Visitado" xfId="13940" builtinId="9" hidden="1"/>
    <cellStyle name="Hiperlink Visitado" xfId="13255" builtinId="9" hidden="1"/>
    <cellStyle name="Hiperlink Visitado" xfId="13944" builtinId="9" hidden="1"/>
    <cellStyle name="Hiperlink Visitado" xfId="13946" builtinId="9" hidden="1"/>
    <cellStyle name="Hiperlink Visitado" xfId="13948" builtinId="9" hidden="1"/>
    <cellStyle name="Hiperlink Visitado" xfId="13950" builtinId="9" hidden="1"/>
    <cellStyle name="Hiperlink Visitado" xfId="13952" builtinId="9" hidden="1"/>
    <cellStyle name="Hiperlink Visitado" xfId="13954" builtinId="9" hidden="1"/>
    <cellStyle name="Hiperlink Visitado" xfId="13956" builtinId="9" hidden="1"/>
    <cellStyle name="Hiperlink Visitado" xfId="13958" builtinId="9" hidden="1"/>
    <cellStyle name="Hiperlink Visitado" xfId="13960" builtinId="9" hidden="1"/>
    <cellStyle name="Hiperlink Visitado" xfId="13962" builtinId="9" hidden="1"/>
    <cellStyle name="Hiperlink Visitado" xfId="13964" builtinId="9" hidden="1"/>
    <cellStyle name="Hiperlink Visitado" xfId="13966" builtinId="9" hidden="1"/>
    <cellStyle name="Hiperlink Visitado" xfId="13968" builtinId="9" hidden="1"/>
    <cellStyle name="Hiperlink Visitado" xfId="13970" builtinId="9" hidden="1"/>
    <cellStyle name="Hiperlink Visitado" xfId="13972" builtinId="9" hidden="1"/>
    <cellStyle name="Hiperlink Visitado" xfId="13974" builtinId="9" hidden="1"/>
    <cellStyle name="Hiperlink Visitado" xfId="13976" builtinId="9" hidden="1"/>
    <cellStyle name="Hiperlink Visitado" xfId="13978" builtinId="9" hidden="1"/>
    <cellStyle name="Hiperlink Visitado" xfId="13980" builtinId="9" hidden="1"/>
    <cellStyle name="Hiperlink Visitado" xfId="13982" builtinId="9" hidden="1"/>
    <cellStyle name="Hiperlink Visitado" xfId="13984" builtinId="9" hidden="1"/>
    <cellStyle name="Hiperlink Visitado" xfId="13986" builtinId="9" hidden="1"/>
    <cellStyle name="Hiperlink Visitado" xfId="13988" builtinId="9" hidden="1"/>
    <cellStyle name="Hiperlink Visitado" xfId="13990" builtinId="9" hidden="1"/>
    <cellStyle name="Hiperlink Visitado" xfId="13992" builtinId="9" hidden="1"/>
    <cellStyle name="Hiperlink Visitado" xfId="13994" builtinId="9" hidden="1"/>
    <cellStyle name="Hiperlink Visitado" xfId="13996" builtinId="9" hidden="1"/>
    <cellStyle name="Hiperlink Visitado" xfId="13998" builtinId="9" hidden="1"/>
    <cellStyle name="Hiperlink Visitado" xfId="14000" builtinId="9" hidden="1"/>
    <cellStyle name="Hiperlink Visitado" xfId="14002" builtinId="9" hidden="1"/>
    <cellStyle name="Hiperlink Visitado" xfId="14004" builtinId="9" hidden="1"/>
    <cellStyle name="Hiperlink Visitado" xfId="14006" builtinId="9" hidden="1"/>
    <cellStyle name="Hiperlink Visitado" xfId="14008" builtinId="9" hidden="1"/>
    <cellStyle name="Hiperlink Visitado" xfId="14010" builtinId="9" hidden="1"/>
    <cellStyle name="Hiperlink Visitado" xfId="14012" builtinId="9" hidden="1"/>
    <cellStyle name="Hiperlink Visitado" xfId="14014" builtinId="9" hidden="1"/>
    <cellStyle name="Hiperlink Visitado" xfId="14016" builtinId="9" hidden="1"/>
    <cellStyle name="Hiperlink Visitado" xfId="14018" builtinId="9" hidden="1"/>
    <cellStyle name="Hiperlink Visitado" xfId="14020" builtinId="9" hidden="1"/>
    <cellStyle name="Hiperlink Visitado" xfId="14022" builtinId="9" hidden="1"/>
    <cellStyle name="Hiperlink Visitado" xfId="14024" builtinId="9" hidden="1"/>
    <cellStyle name="Hiperlink Visitado" xfId="14026" builtinId="9" hidden="1"/>
    <cellStyle name="Hiperlink Visitado" xfId="14028" builtinId="9" hidden="1"/>
    <cellStyle name="Hiperlink Visitado" xfId="14030" builtinId="9" hidden="1"/>
    <cellStyle name="Hiperlink Visitado" xfId="14032" builtinId="9" hidden="1"/>
    <cellStyle name="Hiperlink Visitado" xfId="14034" builtinId="9" hidden="1"/>
    <cellStyle name="Hiperlink Visitado" xfId="14036" builtinId="9" hidden="1"/>
    <cellStyle name="Hiperlink Visitado" xfId="14038" builtinId="9" hidden="1"/>
    <cellStyle name="Hiperlink Visitado" xfId="13353" builtinId="9" hidden="1"/>
    <cellStyle name="Hiperlink Visitado" xfId="14042" builtinId="9" hidden="1"/>
    <cellStyle name="Hiperlink Visitado" xfId="14044" builtinId="9" hidden="1"/>
    <cellStyle name="Hiperlink Visitado" xfId="14046" builtinId="9" hidden="1"/>
    <cellStyle name="Hiperlink Visitado" xfId="14048" builtinId="9" hidden="1"/>
    <cellStyle name="Hiperlink Visitado" xfId="14050" builtinId="9" hidden="1"/>
    <cellStyle name="Hiperlink Visitado" xfId="14052" builtinId="9" hidden="1"/>
    <cellStyle name="Hiperlink Visitado" xfId="14054" builtinId="9" hidden="1"/>
    <cellStyle name="Hiperlink Visitado" xfId="14056" builtinId="9" hidden="1"/>
    <cellStyle name="Hiperlink Visitado" xfId="14058" builtinId="9" hidden="1"/>
    <cellStyle name="Hiperlink Visitado" xfId="14060" builtinId="9" hidden="1"/>
    <cellStyle name="Hiperlink Visitado" xfId="14062" builtinId="9" hidden="1"/>
    <cellStyle name="Hiperlink Visitado" xfId="14064" builtinId="9" hidden="1"/>
    <cellStyle name="Hiperlink Visitado" xfId="14066" builtinId="9" hidden="1"/>
    <cellStyle name="Hiperlink Visitado" xfId="14068" builtinId="9" hidden="1"/>
    <cellStyle name="Hiperlink Visitado" xfId="14070" builtinId="9" hidden="1"/>
    <cellStyle name="Hiperlink Visitado" xfId="14072" builtinId="9" hidden="1"/>
    <cellStyle name="Hiperlink Visitado" xfId="14074" builtinId="9" hidden="1"/>
    <cellStyle name="Hiperlink Visitado" xfId="14076" builtinId="9" hidden="1"/>
    <cellStyle name="Hiperlink Visitado" xfId="14078" builtinId="9" hidden="1"/>
    <cellStyle name="Hiperlink Visitado" xfId="14080" builtinId="9" hidden="1"/>
    <cellStyle name="Hiperlink Visitado" xfId="14082" builtinId="9" hidden="1"/>
    <cellStyle name="Hiperlink Visitado" xfId="14084" builtinId="9" hidden="1"/>
    <cellStyle name="Hiperlink Visitado" xfId="14086" builtinId="9" hidden="1"/>
    <cellStyle name="Hiperlink Visitado" xfId="14088" builtinId="9" hidden="1"/>
    <cellStyle name="Hiperlink Visitado" xfId="14090" builtinId="9" hidden="1"/>
    <cellStyle name="Hiperlink Visitado" xfId="14092" builtinId="9" hidden="1"/>
    <cellStyle name="Hiperlink Visitado" xfId="14094" builtinId="9" hidden="1"/>
    <cellStyle name="Hiperlink Visitado" xfId="14096" builtinId="9" hidden="1"/>
    <cellStyle name="Hiperlink Visitado" xfId="14098" builtinId="9" hidden="1"/>
    <cellStyle name="Hiperlink Visitado" xfId="14100" builtinId="9" hidden="1"/>
    <cellStyle name="Hiperlink Visitado" xfId="14102" builtinId="9" hidden="1"/>
    <cellStyle name="Hiperlink Visitado" xfId="14104" builtinId="9" hidden="1"/>
    <cellStyle name="Hiperlink Visitado" xfId="14106" builtinId="9" hidden="1"/>
    <cellStyle name="Hiperlink Visitado" xfId="14108" builtinId="9" hidden="1"/>
    <cellStyle name="Hiperlink Visitado" xfId="14110" builtinId="9" hidden="1"/>
    <cellStyle name="Hiperlink Visitado" xfId="14112" builtinId="9" hidden="1"/>
    <cellStyle name="Hiperlink Visitado" xfId="14114" builtinId="9" hidden="1"/>
    <cellStyle name="Hiperlink Visitado" xfId="14116" builtinId="9" hidden="1"/>
    <cellStyle name="Hiperlink Visitado" xfId="14118" builtinId="9" hidden="1"/>
    <cellStyle name="Hiperlink Visitado" xfId="14120" builtinId="9" hidden="1"/>
    <cellStyle name="Hiperlink Visitado" xfId="14122" builtinId="9" hidden="1"/>
    <cellStyle name="Hiperlink Visitado" xfId="14124" builtinId="9" hidden="1"/>
    <cellStyle name="Hiperlink Visitado" xfId="14126" builtinId="9" hidden="1"/>
    <cellStyle name="Hiperlink Visitado" xfId="14128" builtinId="9" hidden="1"/>
    <cellStyle name="Hiperlink Visitado" xfId="14130" builtinId="9" hidden="1"/>
    <cellStyle name="Hiperlink Visitado" xfId="14132" builtinId="9" hidden="1"/>
    <cellStyle name="Hiperlink Visitado" xfId="14134" builtinId="9" hidden="1"/>
    <cellStyle name="Hiperlink Visitado" xfId="14136" builtinId="9" hidden="1"/>
    <cellStyle name="Hiperlink Visitado" xfId="13451" builtinId="9" hidden="1"/>
    <cellStyle name="Hiperlink Visitado" xfId="14140" builtinId="9" hidden="1"/>
    <cellStyle name="Hiperlink Visitado" xfId="14142" builtinId="9" hidden="1"/>
    <cellStyle name="Hiperlink Visitado" xfId="14144" builtinId="9" hidden="1"/>
    <cellStyle name="Hiperlink Visitado" xfId="14146" builtinId="9" hidden="1"/>
    <cellStyle name="Hiperlink Visitado" xfId="14148" builtinId="9" hidden="1"/>
    <cellStyle name="Hiperlink Visitado" xfId="14150" builtinId="9" hidden="1"/>
    <cellStyle name="Hiperlink Visitado" xfId="14152" builtinId="9" hidden="1"/>
    <cellStyle name="Hiperlink Visitado" xfId="14154" builtinId="9" hidden="1"/>
    <cellStyle name="Hiperlink Visitado" xfId="14156" builtinId="9" hidden="1"/>
    <cellStyle name="Hiperlink Visitado" xfId="14158" builtinId="9" hidden="1"/>
    <cellStyle name="Hiperlink Visitado" xfId="14160" builtinId="9" hidden="1"/>
    <cellStyle name="Hiperlink Visitado" xfId="14162" builtinId="9" hidden="1"/>
    <cellStyle name="Hiperlink Visitado" xfId="14164" builtinId="9" hidden="1"/>
    <cellStyle name="Hiperlink Visitado" xfId="14166" builtinId="9" hidden="1"/>
    <cellStyle name="Hiperlink Visitado" xfId="14168" builtinId="9" hidden="1"/>
    <cellStyle name="Hiperlink Visitado" xfId="14170" builtinId="9" hidden="1"/>
    <cellStyle name="Hiperlink Visitado" xfId="14172" builtinId="9" hidden="1"/>
    <cellStyle name="Hiperlink Visitado" xfId="14174" builtinId="9" hidden="1"/>
    <cellStyle name="Hiperlink Visitado" xfId="14176" builtinId="9" hidden="1"/>
    <cellStyle name="Hiperlink Visitado" xfId="14178" builtinId="9" hidden="1"/>
    <cellStyle name="Hiperlink Visitado" xfId="14180" builtinId="9" hidden="1"/>
    <cellStyle name="Hiperlink Visitado" xfId="14182" builtinId="9" hidden="1"/>
    <cellStyle name="Hiperlink Visitado" xfId="14184" builtinId="9" hidden="1"/>
    <cellStyle name="Hiperlink Visitado" xfId="14186" builtinId="9" hidden="1"/>
    <cellStyle name="Hiperlink Visitado" xfId="14188" builtinId="9" hidden="1"/>
    <cellStyle name="Hiperlink Visitado" xfId="14190" builtinId="9" hidden="1"/>
    <cellStyle name="Hiperlink Visitado" xfId="14192" builtinId="9" hidden="1"/>
    <cellStyle name="Hiperlink Visitado" xfId="14194" builtinId="9" hidden="1"/>
    <cellStyle name="Hiperlink Visitado" xfId="14196" builtinId="9" hidden="1"/>
    <cellStyle name="Hiperlink Visitado" xfId="14198" builtinId="9" hidden="1"/>
    <cellStyle name="Hiperlink Visitado" xfId="14200" builtinId="9" hidden="1"/>
    <cellStyle name="Hiperlink Visitado" xfId="14202" builtinId="9" hidden="1"/>
    <cellStyle name="Hiperlink Visitado" xfId="14204" builtinId="9" hidden="1"/>
    <cellStyle name="Hiperlink Visitado" xfId="14206" builtinId="9" hidden="1"/>
    <cellStyle name="Hiperlink Visitado" xfId="14208" builtinId="9" hidden="1"/>
    <cellStyle name="Hiperlink Visitado" xfId="14210" builtinId="9" hidden="1"/>
    <cellStyle name="Hiperlink Visitado" xfId="14212" builtinId="9" hidden="1"/>
    <cellStyle name="Hiperlink Visitado" xfId="14214" builtinId="9" hidden="1"/>
    <cellStyle name="Hiperlink Visitado" xfId="14216" builtinId="9" hidden="1"/>
    <cellStyle name="Hiperlink Visitado" xfId="14218" builtinId="9" hidden="1"/>
    <cellStyle name="Hiperlink Visitado" xfId="14220" builtinId="9" hidden="1"/>
    <cellStyle name="Hiperlink Visitado" xfId="14222" builtinId="9" hidden="1"/>
    <cellStyle name="Hiperlink Visitado" xfId="14224" builtinId="9" hidden="1"/>
    <cellStyle name="Hiperlink Visitado" xfId="14226" builtinId="9" hidden="1"/>
    <cellStyle name="Hiperlink Visitado" xfId="14228" builtinId="9" hidden="1"/>
    <cellStyle name="Hiperlink Visitado" xfId="14230" builtinId="9" hidden="1"/>
    <cellStyle name="Hiperlink Visitado" xfId="14232" builtinId="9" hidden="1"/>
    <cellStyle name="Hiperlink Visitado" xfId="14234" builtinId="9" hidden="1"/>
    <cellStyle name="Hiperlink Visitado" xfId="13549" builtinId="9" hidden="1"/>
    <cellStyle name="Hiperlink Visitado" xfId="14238" builtinId="9" hidden="1"/>
    <cellStyle name="Hiperlink Visitado" xfId="14240" builtinId="9" hidden="1"/>
    <cellStyle name="Hiperlink Visitado" xfId="14242" builtinId="9" hidden="1"/>
    <cellStyle name="Hiperlink Visitado" xfId="14244" builtinId="9" hidden="1"/>
    <cellStyle name="Hiperlink Visitado" xfId="14246" builtinId="9" hidden="1"/>
    <cellStyle name="Hiperlink Visitado" xfId="14248" builtinId="9" hidden="1"/>
    <cellStyle name="Hiperlink Visitado" xfId="14250" builtinId="9" hidden="1"/>
    <cellStyle name="Hiperlink Visitado" xfId="14252" builtinId="9" hidden="1"/>
    <cellStyle name="Hiperlink Visitado" xfId="14254" builtinId="9" hidden="1"/>
    <cellStyle name="Hiperlink Visitado" xfId="14256" builtinId="9" hidden="1"/>
    <cellStyle name="Hiperlink Visitado" xfId="14258" builtinId="9" hidden="1"/>
    <cellStyle name="Hiperlink Visitado" xfId="14260" builtinId="9" hidden="1"/>
    <cellStyle name="Hiperlink Visitado" xfId="14262" builtinId="9" hidden="1"/>
    <cellStyle name="Hiperlink Visitado" xfId="14264" builtinId="9" hidden="1"/>
    <cellStyle name="Hiperlink Visitado" xfId="14266" builtinId="9" hidden="1"/>
    <cellStyle name="Hiperlink Visitado" xfId="14268" builtinId="9" hidden="1"/>
    <cellStyle name="Hiperlink Visitado" xfId="14270" builtinId="9" hidden="1"/>
    <cellStyle name="Hiperlink Visitado" xfId="14272" builtinId="9" hidden="1"/>
    <cellStyle name="Hiperlink Visitado" xfId="14274" builtinId="9" hidden="1"/>
    <cellStyle name="Hiperlink Visitado" xfId="14276" builtinId="9" hidden="1"/>
    <cellStyle name="Hiperlink Visitado" xfId="14278" builtinId="9" hidden="1"/>
    <cellStyle name="Hiperlink Visitado" xfId="14280" builtinId="9" hidden="1"/>
    <cellStyle name="Hiperlink Visitado" xfId="14282" builtinId="9" hidden="1"/>
    <cellStyle name="Hiperlink Visitado" xfId="14284" builtinId="9" hidden="1"/>
    <cellStyle name="Hiperlink Visitado" xfId="14286" builtinId="9" hidden="1"/>
    <cellStyle name="Hiperlink Visitado" xfId="14288" builtinId="9" hidden="1"/>
    <cellStyle name="Hiperlink Visitado" xfId="14290" builtinId="9" hidden="1"/>
    <cellStyle name="Hiperlink Visitado" xfId="14292" builtinId="9" hidden="1"/>
    <cellStyle name="Hiperlink Visitado" xfId="14294" builtinId="9" hidden="1"/>
    <cellStyle name="Hiperlink Visitado" xfId="14296" builtinId="9" hidden="1"/>
    <cellStyle name="Hiperlink Visitado" xfId="14298" builtinId="9" hidden="1"/>
    <cellStyle name="Hiperlink Visitado" xfId="14300" builtinId="9" hidden="1"/>
    <cellStyle name="Hiperlink Visitado" xfId="14302" builtinId="9" hidden="1"/>
    <cellStyle name="Hiperlink Visitado" xfId="14304" builtinId="9" hidden="1"/>
    <cellStyle name="Hiperlink Visitado" xfId="14306" builtinId="9" hidden="1"/>
    <cellStyle name="Hiperlink Visitado" xfId="14308" builtinId="9" hidden="1"/>
    <cellStyle name="Hiperlink Visitado" xfId="14310" builtinId="9" hidden="1"/>
    <cellStyle name="Hiperlink Visitado" xfId="14312" builtinId="9" hidden="1"/>
    <cellStyle name="Hiperlink Visitado" xfId="14314" builtinId="9" hidden="1"/>
    <cellStyle name="Hiperlink Visitado" xfId="14316" builtinId="9" hidden="1"/>
    <cellStyle name="Hiperlink Visitado" xfId="14318" builtinId="9" hidden="1"/>
    <cellStyle name="Hiperlink Visitado" xfId="14320" builtinId="9" hidden="1"/>
    <cellStyle name="Hiperlink Visitado" xfId="14322" builtinId="9" hidden="1"/>
    <cellStyle name="Hiperlink Visitado" xfId="14324" builtinId="9" hidden="1"/>
    <cellStyle name="Hiperlink Visitado" xfId="14326" builtinId="9" hidden="1"/>
    <cellStyle name="Hiperlink Visitado" xfId="14328" builtinId="9" hidden="1"/>
    <cellStyle name="Hiperlink Visitado" xfId="14330" builtinId="9" hidden="1"/>
    <cellStyle name="Hiperlink Visitado" xfId="14332" builtinId="9" hidden="1"/>
    <cellStyle name="Hiperlink Visitado" xfId="13647" builtinId="9" hidden="1"/>
    <cellStyle name="Hiperlink Visitado" xfId="14336" builtinId="9" hidden="1"/>
    <cellStyle name="Hiperlink Visitado" xfId="14338" builtinId="9" hidden="1"/>
    <cellStyle name="Hiperlink Visitado" xfId="14340" builtinId="9" hidden="1"/>
    <cellStyle name="Hiperlink Visitado" xfId="14342" builtinId="9" hidden="1"/>
    <cellStyle name="Hiperlink Visitado" xfId="14344" builtinId="9" hidden="1"/>
    <cellStyle name="Hiperlink Visitado" xfId="14346" builtinId="9" hidden="1"/>
    <cellStyle name="Hiperlink Visitado" xfId="14348" builtinId="9" hidden="1"/>
    <cellStyle name="Hiperlink Visitado" xfId="14350" builtinId="9" hidden="1"/>
    <cellStyle name="Hiperlink Visitado" xfId="14352" builtinId="9" hidden="1"/>
    <cellStyle name="Hiperlink Visitado" xfId="14354" builtinId="9" hidden="1"/>
    <cellStyle name="Hiperlink Visitado" xfId="14356" builtinId="9" hidden="1"/>
    <cellStyle name="Hiperlink Visitado" xfId="14358" builtinId="9" hidden="1"/>
    <cellStyle name="Hiperlink Visitado" xfId="14360" builtinId="9" hidden="1"/>
    <cellStyle name="Hiperlink Visitado" xfId="14362" builtinId="9" hidden="1"/>
    <cellStyle name="Hiperlink Visitado" xfId="14364" builtinId="9" hidden="1"/>
    <cellStyle name="Hiperlink Visitado" xfId="14366" builtinId="9" hidden="1"/>
    <cellStyle name="Hiperlink Visitado" xfId="14368" builtinId="9" hidden="1"/>
    <cellStyle name="Hiperlink Visitado" xfId="14370" builtinId="9" hidden="1"/>
    <cellStyle name="Hiperlink Visitado" xfId="14372" builtinId="9" hidden="1"/>
    <cellStyle name="Hiperlink Visitado" xfId="14374" builtinId="9" hidden="1"/>
    <cellStyle name="Hiperlink Visitado" xfId="14376" builtinId="9" hidden="1"/>
    <cellStyle name="Hiperlink Visitado" xfId="14378" builtinId="9" hidden="1"/>
    <cellStyle name="Hiperlink Visitado" xfId="14380" builtinId="9" hidden="1"/>
    <cellStyle name="Hiperlink Visitado" xfId="14382" builtinId="9" hidden="1"/>
    <cellStyle name="Hiperlink Visitado" xfId="14384" builtinId="9" hidden="1"/>
    <cellStyle name="Hiperlink Visitado" xfId="14386" builtinId="9" hidden="1"/>
    <cellStyle name="Hiperlink Visitado" xfId="14388" builtinId="9" hidden="1"/>
    <cellStyle name="Hiperlink Visitado" xfId="14390" builtinId="9" hidden="1"/>
    <cellStyle name="Hiperlink Visitado" xfId="14392" builtinId="9" hidden="1"/>
    <cellStyle name="Hiperlink Visitado" xfId="14394" builtinId="9" hidden="1"/>
    <cellStyle name="Hiperlink Visitado" xfId="14396" builtinId="9" hidden="1"/>
    <cellStyle name="Hiperlink Visitado" xfId="14398" builtinId="9" hidden="1"/>
    <cellStyle name="Hiperlink Visitado" xfId="14400" builtinId="9" hidden="1"/>
    <cellStyle name="Hiperlink Visitado" xfId="14402" builtinId="9" hidden="1"/>
    <cellStyle name="Hiperlink Visitado" xfId="14404" builtinId="9" hidden="1"/>
    <cellStyle name="Hiperlink Visitado" xfId="14406" builtinId="9" hidden="1"/>
    <cellStyle name="Hiperlink Visitado" xfId="14408" builtinId="9" hidden="1"/>
    <cellStyle name="Hiperlink Visitado" xfId="14410" builtinId="9" hidden="1"/>
    <cellStyle name="Hiperlink Visitado" xfId="14412" builtinId="9" hidden="1"/>
    <cellStyle name="Hiperlink Visitado" xfId="14414" builtinId="9" hidden="1"/>
    <cellStyle name="Hiperlink Visitado" xfId="14416" builtinId="9" hidden="1"/>
    <cellStyle name="Hiperlink Visitado" xfId="14418" builtinId="9" hidden="1"/>
    <cellStyle name="Hiperlink Visitado" xfId="14420" builtinId="9" hidden="1"/>
    <cellStyle name="Hiperlink Visitado" xfId="14422" builtinId="9" hidden="1"/>
    <cellStyle name="Hiperlink Visitado" xfId="14424" builtinId="9" hidden="1"/>
    <cellStyle name="Hiperlink Visitado" xfId="14426" builtinId="9" hidden="1"/>
    <cellStyle name="Hiperlink Visitado" xfId="14428" builtinId="9" hidden="1"/>
    <cellStyle name="Hiperlink Visitado" xfId="14430" builtinId="9" hidden="1"/>
    <cellStyle name="Hiperlink Visitado" xfId="13745" builtinId="9" hidden="1"/>
    <cellStyle name="Hiperlink Visitado" xfId="14434" builtinId="9" hidden="1"/>
    <cellStyle name="Hiperlink Visitado" xfId="14436" builtinId="9" hidden="1"/>
    <cellStyle name="Hiperlink Visitado" xfId="14438" builtinId="9" hidden="1"/>
    <cellStyle name="Hiperlink Visitado" xfId="14440" builtinId="9" hidden="1"/>
    <cellStyle name="Hiperlink Visitado" xfId="14442" builtinId="9" hidden="1"/>
    <cellStyle name="Hiperlink Visitado" xfId="14444" builtinId="9" hidden="1"/>
    <cellStyle name="Hiperlink Visitado" xfId="14446" builtinId="9" hidden="1"/>
    <cellStyle name="Hiperlink Visitado" xfId="14448" builtinId="9" hidden="1"/>
    <cellStyle name="Hiperlink Visitado" xfId="14450" builtinId="9" hidden="1"/>
    <cellStyle name="Hiperlink Visitado" xfId="14452" builtinId="9" hidden="1"/>
    <cellStyle name="Hiperlink Visitado" xfId="14454" builtinId="9" hidden="1"/>
    <cellStyle name="Hiperlink Visitado" xfId="14456" builtinId="9" hidden="1"/>
    <cellStyle name="Hiperlink Visitado" xfId="14458" builtinId="9" hidden="1"/>
    <cellStyle name="Hiperlink Visitado" xfId="14460" builtinId="9" hidden="1"/>
    <cellStyle name="Hiperlink Visitado" xfId="14462" builtinId="9" hidden="1"/>
    <cellStyle name="Hiperlink Visitado" xfId="14464" builtinId="9" hidden="1"/>
    <cellStyle name="Hiperlink Visitado" xfId="14466" builtinId="9" hidden="1"/>
    <cellStyle name="Hiperlink Visitado" xfId="14468" builtinId="9" hidden="1"/>
    <cellStyle name="Hiperlink Visitado" xfId="14470" builtinId="9" hidden="1"/>
    <cellStyle name="Hiperlink Visitado" xfId="14472" builtinId="9" hidden="1"/>
    <cellStyle name="Hiperlink Visitado" xfId="14474" builtinId="9" hidden="1"/>
    <cellStyle name="Hiperlink Visitado" xfId="14476" builtinId="9" hidden="1"/>
    <cellStyle name="Hiperlink Visitado" xfId="14478" builtinId="9" hidden="1"/>
    <cellStyle name="Hiperlink Visitado" xfId="14480" builtinId="9" hidden="1"/>
    <cellStyle name="Hiperlink Visitado" xfId="14482" builtinId="9" hidden="1"/>
    <cellStyle name="Hiperlink Visitado" xfId="14484" builtinId="9" hidden="1"/>
    <cellStyle name="Hiperlink Visitado" xfId="14486" builtinId="9" hidden="1"/>
    <cellStyle name="Hiperlink Visitado" xfId="14488" builtinId="9" hidden="1"/>
    <cellStyle name="Hiperlink Visitado" xfId="14490" builtinId="9" hidden="1"/>
    <cellStyle name="Hiperlink Visitado" xfId="14492" builtinId="9" hidden="1"/>
    <cellStyle name="Hiperlink Visitado" xfId="14494" builtinId="9" hidden="1"/>
    <cellStyle name="Hiperlink Visitado" xfId="14496" builtinId="9" hidden="1"/>
    <cellStyle name="Hiperlink Visitado" xfId="14498" builtinId="9" hidden="1"/>
    <cellStyle name="Hiperlink Visitado" xfId="14500" builtinId="9" hidden="1"/>
    <cellStyle name="Hiperlink Visitado" xfId="14502" builtinId="9" hidden="1"/>
    <cellStyle name="Hiperlink Visitado" xfId="14504" builtinId="9" hidden="1"/>
    <cellStyle name="Hiperlink Visitado" xfId="14506" builtinId="9" hidden="1"/>
    <cellStyle name="Hiperlink Visitado" xfId="14508" builtinId="9" hidden="1"/>
    <cellStyle name="Hiperlink Visitado" xfId="14510" builtinId="9" hidden="1"/>
    <cellStyle name="Hiperlink Visitado" xfId="14512" builtinId="9" hidden="1"/>
    <cellStyle name="Hiperlink Visitado" xfId="14514" builtinId="9" hidden="1"/>
    <cellStyle name="Hiperlink Visitado" xfId="14516" builtinId="9" hidden="1"/>
    <cellStyle name="Hiperlink Visitado" xfId="14518" builtinId="9" hidden="1"/>
    <cellStyle name="Hiperlink Visitado" xfId="14520" builtinId="9" hidden="1"/>
    <cellStyle name="Hiperlink Visitado" xfId="14522" builtinId="9" hidden="1"/>
    <cellStyle name="Hiperlink Visitado" xfId="14524" builtinId="9" hidden="1"/>
    <cellStyle name="Hiperlink Visitado" xfId="14526" builtinId="9" hidden="1"/>
    <cellStyle name="Hiperlink Visitado" xfId="14528" builtinId="9" hidden="1"/>
    <cellStyle name="Hiperlink Visitado" xfId="13843" builtinId="9" hidden="1"/>
    <cellStyle name="Hiperlink Visitado" xfId="14532" builtinId="9" hidden="1"/>
    <cellStyle name="Hiperlink Visitado" xfId="14534" builtinId="9" hidden="1"/>
    <cellStyle name="Hiperlink Visitado" xfId="14536" builtinId="9" hidden="1"/>
    <cellStyle name="Hiperlink Visitado" xfId="14538" builtinId="9" hidden="1"/>
    <cellStyle name="Hiperlink Visitado" xfId="14540" builtinId="9" hidden="1"/>
    <cellStyle name="Hiperlink Visitado" xfId="14542" builtinId="9" hidden="1"/>
    <cellStyle name="Hiperlink Visitado" xfId="14544" builtinId="9" hidden="1"/>
    <cellStyle name="Hiperlink Visitado" xfId="14546" builtinId="9" hidden="1"/>
    <cellStyle name="Hiperlink Visitado" xfId="14548" builtinId="9" hidden="1"/>
    <cellStyle name="Hiperlink Visitado" xfId="14550" builtinId="9" hidden="1"/>
    <cellStyle name="Hiperlink Visitado" xfId="14552" builtinId="9" hidden="1"/>
    <cellStyle name="Hiperlink Visitado" xfId="14554" builtinId="9" hidden="1"/>
    <cellStyle name="Hiperlink Visitado" xfId="14556" builtinId="9" hidden="1"/>
    <cellStyle name="Hiperlink Visitado" xfId="14558" builtinId="9" hidden="1"/>
    <cellStyle name="Hiperlink Visitado" xfId="14560" builtinId="9" hidden="1"/>
    <cellStyle name="Hiperlink Visitado" xfId="14562" builtinId="9" hidden="1"/>
    <cellStyle name="Hiperlink Visitado" xfId="14564" builtinId="9" hidden="1"/>
    <cellStyle name="Hiperlink Visitado" xfId="14566" builtinId="9" hidden="1"/>
    <cellStyle name="Hiperlink Visitado" xfId="14568" builtinId="9" hidden="1"/>
    <cellStyle name="Hiperlink Visitado" xfId="14570" builtinId="9" hidden="1"/>
    <cellStyle name="Hiperlink Visitado" xfId="14572" builtinId="9" hidden="1"/>
    <cellStyle name="Hiperlink Visitado" xfId="14574" builtinId="9" hidden="1"/>
    <cellStyle name="Hiperlink Visitado" xfId="14576" builtinId="9" hidden="1"/>
    <cellStyle name="Hiperlink Visitado" xfId="14578" builtinId="9" hidden="1"/>
    <cellStyle name="Hiperlink Visitado" xfId="14580" builtinId="9" hidden="1"/>
    <cellStyle name="Hiperlink Visitado" xfId="14582" builtinId="9" hidden="1"/>
    <cellStyle name="Hiperlink Visitado" xfId="14584" builtinId="9" hidden="1"/>
    <cellStyle name="Hiperlink Visitado" xfId="14586" builtinId="9" hidden="1"/>
    <cellStyle name="Hiperlink Visitado" xfId="14588" builtinId="9" hidden="1"/>
    <cellStyle name="Hiperlink Visitado" xfId="14590" builtinId="9" hidden="1"/>
    <cellStyle name="Hiperlink Visitado" xfId="14592" builtinId="9" hidden="1"/>
    <cellStyle name="Hiperlink Visitado" xfId="14594" builtinId="9" hidden="1"/>
    <cellStyle name="Hiperlink Visitado" xfId="14596" builtinId="9" hidden="1"/>
    <cellStyle name="Hiperlink Visitado" xfId="14598" builtinId="9" hidden="1"/>
    <cellStyle name="Hiperlink Visitado" xfId="14600" builtinId="9" hidden="1"/>
    <cellStyle name="Hiperlink Visitado" xfId="14602" builtinId="9" hidden="1"/>
    <cellStyle name="Hiperlink Visitado" xfId="14604" builtinId="9" hidden="1"/>
    <cellStyle name="Hiperlink Visitado" xfId="14606" builtinId="9" hidden="1"/>
    <cellStyle name="Hiperlink Visitado" xfId="14608" builtinId="9" hidden="1"/>
    <cellStyle name="Hiperlink Visitado" xfId="14610" builtinId="9" hidden="1"/>
    <cellStyle name="Hiperlink Visitado" xfId="14612" builtinId="9" hidden="1"/>
    <cellStyle name="Hiperlink Visitado" xfId="14614" builtinId="9" hidden="1"/>
    <cellStyle name="Hiperlink Visitado" xfId="14616" builtinId="9" hidden="1"/>
    <cellStyle name="Hiperlink Visitado" xfId="14618" builtinId="9" hidden="1"/>
    <cellStyle name="Hiperlink Visitado" xfId="14620" builtinId="9" hidden="1"/>
    <cellStyle name="Hiperlink Visitado" xfId="14622" builtinId="9" hidden="1"/>
    <cellStyle name="Hiperlink Visitado" xfId="14624" builtinId="9" hidden="1"/>
    <cellStyle name="Hiperlink Visitado" xfId="14626" builtinId="9" hidden="1"/>
    <cellStyle name="Hiperlink Visitado" xfId="13941" builtinId="9" hidden="1"/>
    <cellStyle name="Hiperlink Visitado" xfId="14630" builtinId="9" hidden="1"/>
    <cellStyle name="Hiperlink Visitado" xfId="14632" builtinId="9" hidden="1"/>
    <cellStyle name="Hiperlink Visitado" xfId="14634" builtinId="9" hidden="1"/>
    <cellStyle name="Hiperlink Visitado" xfId="14636" builtinId="9" hidden="1"/>
    <cellStyle name="Hiperlink Visitado" xfId="14638" builtinId="9" hidden="1"/>
    <cellStyle name="Hiperlink Visitado" xfId="14640" builtinId="9" hidden="1"/>
    <cellStyle name="Hiperlink Visitado" xfId="14642" builtinId="9" hidden="1"/>
    <cellStyle name="Hiperlink Visitado" xfId="14644" builtinId="9" hidden="1"/>
    <cellStyle name="Hiperlink Visitado" xfId="14646" builtinId="9" hidden="1"/>
    <cellStyle name="Hiperlink Visitado" xfId="14648" builtinId="9" hidden="1"/>
    <cellStyle name="Hiperlink Visitado" xfId="14650" builtinId="9" hidden="1"/>
    <cellStyle name="Hiperlink Visitado" xfId="14652" builtinId="9" hidden="1"/>
    <cellStyle name="Hiperlink Visitado" xfId="14654" builtinId="9" hidden="1"/>
    <cellStyle name="Hiperlink Visitado" xfId="14656" builtinId="9" hidden="1"/>
    <cellStyle name="Hiperlink Visitado" xfId="14658" builtinId="9" hidden="1"/>
    <cellStyle name="Hiperlink Visitado" xfId="14660" builtinId="9" hidden="1"/>
    <cellStyle name="Hiperlink Visitado" xfId="14662" builtinId="9" hidden="1"/>
    <cellStyle name="Hiperlink Visitado" xfId="14664" builtinId="9" hidden="1"/>
    <cellStyle name="Hiperlink Visitado" xfId="14666" builtinId="9" hidden="1"/>
    <cellStyle name="Hiperlink Visitado" xfId="14668" builtinId="9" hidden="1"/>
    <cellStyle name="Hiperlink Visitado" xfId="14670" builtinId="9" hidden="1"/>
    <cellStyle name="Hiperlink Visitado" xfId="14672" builtinId="9" hidden="1"/>
    <cellStyle name="Hiperlink Visitado" xfId="14674" builtinId="9" hidden="1"/>
    <cellStyle name="Hiperlink Visitado" xfId="14676" builtinId="9" hidden="1"/>
    <cellStyle name="Hiperlink Visitado" xfId="14678" builtinId="9" hidden="1"/>
    <cellStyle name="Hiperlink Visitado" xfId="14680" builtinId="9" hidden="1"/>
    <cellStyle name="Hiperlink Visitado" xfId="14682" builtinId="9" hidden="1"/>
    <cellStyle name="Hiperlink Visitado" xfId="14684" builtinId="9" hidden="1"/>
    <cellStyle name="Hiperlink Visitado" xfId="14686" builtinId="9" hidden="1"/>
    <cellStyle name="Hiperlink Visitado" xfId="14688" builtinId="9" hidden="1"/>
    <cellStyle name="Hiperlink Visitado" xfId="14690" builtinId="9" hidden="1"/>
    <cellStyle name="Hiperlink Visitado" xfId="14692" builtinId="9" hidden="1"/>
    <cellStyle name="Hiperlink Visitado" xfId="14694" builtinId="9" hidden="1"/>
    <cellStyle name="Hiperlink Visitado" xfId="14696" builtinId="9" hidden="1"/>
    <cellStyle name="Hiperlink Visitado" xfId="14698" builtinId="9" hidden="1"/>
    <cellStyle name="Hiperlink Visitado" xfId="14700" builtinId="9" hidden="1"/>
    <cellStyle name="Hiperlink Visitado" xfId="14702" builtinId="9" hidden="1"/>
    <cellStyle name="Hiperlink Visitado" xfId="14704" builtinId="9" hidden="1"/>
    <cellStyle name="Hiperlink Visitado" xfId="14706" builtinId="9" hidden="1"/>
    <cellStyle name="Hiperlink Visitado" xfId="14708" builtinId="9" hidden="1"/>
    <cellStyle name="Hiperlink Visitado" xfId="14710" builtinId="9" hidden="1"/>
    <cellStyle name="Hiperlink Visitado" xfId="14712" builtinId="9" hidden="1"/>
    <cellStyle name="Hiperlink Visitado" xfId="14714" builtinId="9" hidden="1"/>
    <cellStyle name="Hiperlink Visitado" xfId="14716" builtinId="9" hidden="1"/>
    <cellStyle name="Hiperlink Visitado" xfId="14718" builtinId="9" hidden="1"/>
    <cellStyle name="Hiperlink Visitado" xfId="14720" builtinId="9" hidden="1"/>
    <cellStyle name="Hiperlink Visitado" xfId="14722" builtinId="9" hidden="1"/>
    <cellStyle name="Hiperlink Visitado" xfId="14724" builtinId="9" hidden="1"/>
    <cellStyle name="Hiperlink Visitado" xfId="14039" builtinId="9" hidden="1"/>
    <cellStyle name="Hiperlink Visitado" xfId="14728" builtinId="9" hidden="1"/>
    <cellStyle name="Hiperlink Visitado" xfId="14730" builtinId="9" hidden="1"/>
    <cellStyle name="Hiperlink Visitado" xfId="14732" builtinId="9" hidden="1"/>
    <cellStyle name="Hiperlink Visitado" xfId="14734" builtinId="9" hidden="1"/>
    <cellStyle name="Hiperlink Visitado" xfId="14736" builtinId="9" hidden="1"/>
    <cellStyle name="Hiperlink Visitado" xfId="14738" builtinId="9" hidden="1"/>
    <cellStyle name="Hiperlink Visitado" xfId="14740" builtinId="9" hidden="1"/>
    <cellStyle name="Hiperlink Visitado" xfId="14742" builtinId="9" hidden="1"/>
    <cellStyle name="Hiperlink Visitado" xfId="14744" builtinId="9" hidden="1"/>
    <cellStyle name="Hiperlink Visitado" xfId="14746" builtinId="9" hidden="1"/>
    <cellStyle name="Hiperlink Visitado" xfId="14748" builtinId="9" hidden="1"/>
    <cellStyle name="Hiperlink Visitado" xfId="14750" builtinId="9" hidden="1"/>
    <cellStyle name="Hiperlink Visitado" xfId="14752" builtinId="9" hidden="1"/>
    <cellStyle name="Hiperlink Visitado" xfId="14754" builtinId="9" hidden="1"/>
    <cellStyle name="Hiperlink Visitado" xfId="14756" builtinId="9" hidden="1"/>
    <cellStyle name="Hiperlink Visitado" xfId="14758" builtinId="9" hidden="1"/>
    <cellStyle name="Hiperlink Visitado" xfId="14760" builtinId="9" hidden="1"/>
    <cellStyle name="Hiperlink Visitado" xfId="14762" builtinId="9" hidden="1"/>
    <cellStyle name="Hiperlink Visitado" xfId="14764" builtinId="9" hidden="1"/>
    <cellStyle name="Hiperlink Visitado" xfId="14766" builtinId="9" hidden="1"/>
    <cellStyle name="Hiperlink Visitado" xfId="14768" builtinId="9" hidden="1"/>
    <cellStyle name="Hiperlink Visitado" xfId="14770" builtinId="9" hidden="1"/>
    <cellStyle name="Hiperlink Visitado" xfId="14772" builtinId="9" hidden="1"/>
    <cellStyle name="Hiperlink Visitado" xfId="14774" builtinId="9" hidden="1"/>
    <cellStyle name="Hiperlink Visitado" xfId="14776" builtinId="9" hidden="1"/>
    <cellStyle name="Hiperlink Visitado" xfId="14778" builtinId="9" hidden="1"/>
    <cellStyle name="Hiperlink Visitado" xfId="14780" builtinId="9" hidden="1"/>
    <cellStyle name="Hiperlink Visitado" xfId="14782" builtinId="9" hidden="1"/>
    <cellStyle name="Hiperlink Visitado" xfId="14784" builtinId="9" hidden="1"/>
    <cellStyle name="Hiperlink Visitado" xfId="14786" builtinId="9" hidden="1"/>
    <cellStyle name="Hiperlink Visitado" xfId="14788" builtinId="9" hidden="1"/>
    <cellStyle name="Hiperlink Visitado" xfId="14790" builtinId="9" hidden="1"/>
    <cellStyle name="Hiperlink Visitado" xfId="14792" builtinId="9" hidden="1"/>
    <cellStyle name="Hiperlink Visitado" xfId="14794" builtinId="9" hidden="1"/>
    <cellStyle name="Hiperlink Visitado" xfId="14796" builtinId="9" hidden="1"/>
    <cellStyle name="Hiperlink Visitado" xfId="14798" builtinId="9" hidden="1"/>
    <cellStyle name="Hiperlink Visitado" xfId="14800" builtinId="9" hidden="1"/>
    <cellStyle name="Hiperlink Visitado" xfId="14802" builtinId="9" hidden="1"/>
    <cellStyle name="Hiperlink Visitado" xfId="14804" builtinId="9" hidden="1"/>
    <cellStyle name="Hiperlink Visitado" xfId="14806" builtinId="9" hidden="1"/>
    <cellStyle name="Hiperlink Visitado" xfId="14808" builtinId="9" hidden="1"/>
    <cellStyle name="Hiperlink Visitado" xfId="14810" builtinId="9" hidden="1"/>
    <cellStyle name="Hiperlink Visitado" xfId="14812" builtinId="9" hidden="1"/>
    <cellStyle name="Hiperlink Visitado" xfId="14814" builtinId="9" hidden="1"/>
    <cellStyle name="Hiperlink Visitado" xfId="14816" builtinId="9" hidden="1"/>
    <cellStyle name="Hiperlink Visitado" xfId="14818" builtinId="9" hidden="1"/>
    <cellStyle name="Hiperlink Visitado" xfId="14820" builtinId="9" hidden="1"/>
    <cellStyle name="Hiperlink Visitado" xfId="14822" builtinId="9" hidden="1"/>
    <cellStyle name="Hiperlink Visitado" xfId="14137" builtinId="9" hidden="1"/>
    <cellStyle name="Hiperlink Visitado" xfId="14826" builtinId="9" hidden="1"/>
    <cellStyle name="Hiperlink Visitado" xfId="14828" builtinId="9" hidden="1"/>
    <cellStyle name="Hiperlink Visitado" xfId="14830" builtinId="9" hidden="1"/>
    <cellStyle name="Hiperlink Visitado" xfId="14832" builtinId="9" hidden="1"/>
    <cellStyle name="Hiperlink Visitado" xfId="14834" builtinId="9" hidden="1"/>
    <cellStyle name="Hiperlink Visitado" xfId="14836" builtinId="9" hidden="1"/>
    <cellStyle name="Hiperlink Visitado" xfId="14838" builtinId="9" hidden="1"/>
    <cellStyle name="Hiperlink Visitado" xfId="14840" builtinId="9" hidden="1"/>
    <cellStyle name="Hiperlink Visitado" xfId="14842" builtinId="9" hidden="1"/>
    <cellStyle name="Hiperlink Visitado" xfId="14844" builtinId="9" hidden="1"/>
    <cellStyle name="Hiperlink Visitado" xfId="14846" builtinId="9" hidden="1"/>
    <cellStyle name="Hiperlink Visitado" xfId="14848" builtinId="9" hidden="1"/>
    <cellStyle name="Hiperlink Visitado" xfId="14850" builtinId="9" hidden="1"/>
    <cellStyle name="Hiperlink Visitado" xfId="14852" builtinId="9" hidden="1"/>
    <cellStyle name="Hiperlink Visitado" xfId="14854" builtinId="9" hidden="1"/>
    <cellStyle name="Hiperlink Visitado" xfId="14856" builtinId="9" hidden="1"/>
    <cellStyle name="Hiperlink Visitado" xfId="14858" builtinId="9" hidden="1"/>
    <cellStyle name="Hiperlink Visitado" xfId="14860" builtinId="9" hidden="1"/>
    <cellStyle name="Hiperlink Visitado" xfId="14862" builtinId="9" hidden="1"/>
    <cellStyle name="Hiperlink Visitado" xfId="14864" builtinId="9" hidden="1"/>
    <cellStyle name="Hiperlink Visitado" xfId="14866" builtinId="9" hidden="1"/>
    <cellStyle name="Hiperlink Visitado" xfId="14868" builtinId="9" hidden="1"/>
    <cellStyle name="Hiperlink Visitado" xfId="14870" builtinId="9" hidden="1"/>
    <cellStyle name="Hiperlink Visitado" xfId="14872" builtinId="9" hidden="1"/>
    <cellStyle name="Hiperlink Visitado" xfId="14874" builtinId="9" hidden="1"/>
    <cellStyle name="Hiperlink Visitado" xfId="14876" builtinId="9" hidden="1"/>
    <cellStyle name="Hiperlink Visitado" xfId="14878" builtinId="9" hidden="1"/>
    <cellStyle name="Hiperlink Visitado" xfId="14880" builtinId="9" hidden="1"/>
    <cellStyle name="Hiperlink Visitado" xfId="14882" builtinId="9" hidden="1"/>
    <cellStyle name="Hiperlink Visitado" xfId="14884" builtinId="9" hidden="1"/>
    <cellStyle name="Hiperlink Visitado" xfId="14886" builtinId="9" hidden="1"/>
    <cellStyle name="Hiperlink Visitado" xfId="14888" builtinId="9" hidden="1"/>
    <cellStyle name="Hiperlink Visitado" xfId="14890" builtinId="9" hidden="1"/>
    <cellStyle name="Hiperlink Visitado" xfId="14892" builtinId="9" hidden="1"/>
    <cellStyle name="Hiperlink Visitado" xfId="14894" builtinId="9" hidden="1"/>
    <cellStyle name="Hiperlink Visitado" xfId="14896" builtinId="9" hidden="1"/>
    <cellStyle name="Hiperlink Visitado" xfId="14898" builtinId="9" hidden="1"/>
    <cellStyle name="Hiperlink Visitado" xfId="14900" builtinId="9" hidden="1"/>
    <cellStyle name="Hiperlink Visitado" xfId="14902" builtinId="9" hidden="1"/>
    <cellStyle name="Hiperlink Visitado" xfId="14904" builtinId="9" hidden="1"/>
    <cellStyle name="Hiperlink Visitado" xfId="14906" builtinId="9" hidden="1"/>
    <cellStyle name="Hiperlink Visitado" xfId="14908" builtinId="9" hidden="1"/>
    <cellStyle name="Hiperlink Visitado" xfId="14910" builtinId="9" hidden="1"/>
    <cellStyle name="Hiperlink Visitado" xfId="14912" builtinId="9" hidden="1"/>
    <cellStyle name="Hiperlink Visitado" xfId="14914" builtinId="9" hidden="1"/>
    <cellStyle name="Hiperlink Visitado" xfId="14916" builtinId="9" hidden="1"/>
    <cellStyle name="Hiperlink Visitado" xfId="14918" builtinId="9" hidden="1"/>
    <cellStyle name="Hiperlink Visitado" xfId="14920" builtinId="9" hidden="1"/>
    <cellStyle name="Hiperlink Visitado" xfId="14235" builtinId="9" hidden="1"/>
    <cellStyle name="Hiperlink Visitado" xfId="14924" builtinId="9" hidden="1"/>
    <cellStyle name="Hiperlink Visitado" xfId="14926" builtinId="9" hidden="1"/>
    <cellStyle name="Hiperlink Visitado" xfId="14928" builtinId="9" hidden="1"/>
    <cellStyle name="Hiperlink Visitado" xfId="14930" builtinId="9" hidden="1"/>
    <cellStyle name="Hiperlink Visitado" xfId="14932" builtinId="9" hidden="1"/>
    <cellStyle name="Hiperlink Visitado" xfId="14934" builtinId="9" hidden="1"/>
    <cellStyle name="Hiperlink Visitado" xfId="14936" builtinId="9" hidden="1"/>
    <cellStyle name="Hiperlink Visitado" xfId="14938" builtinId="9" hidden="1"/>
    <cellStyle name="Hiperlink Visitado" xfId="14940" builtinId="9" hidden="1"/>
    <cellStyle name="Hiperlink Visitado" xfId="14942" builtinId="9" hidden="1"/>
    <cellStyle name="Hiperlink Visitado" xfId="14944" builtinId="9" hidden="1"/>
    <cellStyle name="Hiperlink Visitado" xfId="14946" builtinId="9" hidden="1"/>
    <cellStyle name="Hiperlink Visitado" xfId="14948" builtinId="9" hidden="1"/>
    <cellStyle name="Hiperlink Visitado" xfId="14950" builtinId="9" hidden="1"/>
    <cellStyle name="Hiperlink Visitado" xfId="14952" builtinId="9" hidden="1"/>
    <cellStyle name="Hiperlink Visitado" xfId="14954" builtinId="9" hidden="1"/>
    <cellStyle name="Hiperlink Visitado" xfId="14956" builtinId="9" hidden="1"/>
    <cellStyle name="Hiperlink Visitado" xfId="14958" builtinId="9" hidden="1"/>
    <cellStyle name="Hiperlink Visitado" xfId="14960" builtinId="9" hidden="1"/>
    <cellStyle name="Hiperlink Visitado" xfId="14962" builtinId="9" hidden="1"/>
    <cellStyle name="Hiperlink Visitado" xfId="14964" builtinId="9" hidden="1"/>
    <cellStyle name="Hiperlink Visitado" xfId="14966" builtinId="9" hidden="1"/>
    <cellStyle name="Hiperlink Visitado" xfId="14968" builtinId="9" hidden="1"/>
    <cellStyle name="Hiperlink Visitado" xfId="14970" builtinId="9" hidden="1"/>
    <cellStyle name="Hiperlink Visitado" xfId="14972" builtinId="9" hidden="1"/>
    <cellStyle name="Hiperlink Visitado" xfId="14974" builtinId="9" hidden="1"/>
    <cellStyle name="Hiperlink Visitado" xfId="14976" builtinId="9" hidden="1"/>
    <cellStyle name="Hiperlink Visitado" xfId="14978" builtinId="9" hidden="1"/>
    <cellStyle name="Hiperlink Visitado" xfId="14980" builtinId="9" hidden="1"/>
    <cellStyle name="Hiperlink Visitado" xfId="14982" builtinId="9" hidden="1"/>
    <cellStyle name="Hiperlink Visitado" xfId="14984" builtinId="9" hidden="1"/>
    <cellStyle name="Hiperlink Visitado" xfId="14986" builtinId="9" hidden="1"/>
    <cellStyle name="Hiperlink Visitado" xfId="14988" builtinId="9" hidden="1"/>
    <cellStyle name="Hiperlink Visitado" xfId="14990" builtinId="9" hidden="1"/>
    <cellStyle name="Hiperlink Visitado" xfId="14992" builtinId="9" hidden="1"/>
    <cellStyle name="Hiperlink Visitado" xfId="14994" builtinId="9" hidden="1"/>
    <cellStyle name="Hiperlink Visitado" xfId="14996" builtinId="9" hidden="1"/>
    <cellStyle name="Hiperlink Visitado" xfId="14998" builtinId="9" hidden="1"/>
    <cellStyle name="Hiperlink Visitado" xfId="15000" builtinId="9" hidden="1"/>
    <cellStyle name="Hiperlink Visitado" xfId="15002" builtinId="9" hidden="1"/>
    <cellStyle name="Hiperlink Visitado" xfId="15004" builtinId="9" hidden="1"/>
    <cellStyle name="Hiperlink Visitado" xfId="15006" builtinId="9" hidden="1"/>
    <cellStyle name="Hiperlink Visitado" xfId="15008" builtinId="9" hidden="1"/>
    <cellStyle name="Hiperlink Visitado" xfId="15010" builtinId="9" hidden="1"/>
    <cellStyle name="Hiperlink Visitado" xfId="15012" builtinId="9" hidden="1"/>
    <cellStyle name="Hiperlink Visitado" xfId="15014" builtinId="9" hidden="1"/>
    <cellStyle name="Hiperlink Visitado" xfId="15016" builtinId="9" hidden="1"/>
    <cellStyle name="Hiperlink Visitado" xfId="15018" builtinId="9" hidden="1"/>
    <cellStyle name="Hiperlink Visitado" xfId="14333" builtinId="9" hidden="1"/>
    <cellStyle name="Hiperlink Visitado" xfId="15022" builtinId="9" hidden="1"/>
    <cellStyle name="Hiperlink Visitado" xfId="15024" builtinId="9" hidden="1"/>
    <cellStyle name="Hiperlink Visitado" xfId="15026" builtinId="9" hidden="1"/>
    <cellStyle name="Hiperlink Visitado" xfId="15028" builtinId="9" hidden="1"/>
    <cellStyle name="Hiperlink Visitado" xfId="15030" builtinId="9" hidden="1"/>
    <cellStyle name="Hiperlink Visitado" xfId="15032" builtinId="9" hidden="1"/>
    <cellStyle name="Hiperlink Visitado" xfId="15034" builtinId="9" hidden="1"/>
    <cellStyle name="Hiperlink Visitado" xfId="15036" builtinId="9" hidden="1"/>
    <cellStyle name="Hiperlink Visitado" xfId="15038" builtinId="9" hidden="1"/>
    <cellStyle name="Hiperlink Visitado" xfId="15040" builtinId="9" hidden="1"/>
    <cellStyle name="Hiperlink Visitado" xfId="15042" builtinId="9" hidden="1"/>
    <cellStyle name="Hiperlink Visitado" xfId="15044" builtinId="9" hidden="1"/>
    <cellStyle name="Hiperlink Visitado" xfId="15046" builtinId="9" hidden="1"/>
    <cellStyle name="Hiperlink Visitado" xfId="15048" builtinId="9" hidden="1"/>
    <cellStyle name="Hiperlink Visitado" xfId="15050" builtinId="9" hidden="1"/>
    <cellStyle name="Hiperlink Visitado" xfId="15052" builtinId="9" hidden="1"/>
    <cellStyle name="Hiperlink Visitado" xfId="15054" builtinId="9" hidden="1"/>
    <cellStyle name="Hiperlink Visitado" xfId="15056" builtinId="9" hidden="1"/>
    <cellStyle name="Hiperlink Visitado" xfId="15058" builtinId="9" hidden="1"/>
    <cellStyle name="Hiperlink Visitado" xfId="15060" builtinId="9" hidden="1"/>
    <cellStyle name="Hiperlink Visitado" xfId="15062" builtinId="9" hidden="1"/>
    <cellStyle name="Hiperlink Visitado" xfId="15064" builtinId="9" hidden="1"/>
    <cellStyle name="Hiperlink Visitado" xfId="15066" builtinId="9" hidden="1"/>
    <cellStyle name="Hiperlink Visitado" xfId="15068" builtinId="9" hidden="1"/>
    <cellStyle name="Hiperlink Visitado" xfId="15070" builtinId="9" hidden="1"/>
    <cellStyle name="Hiperlink Visitado" xfId="15072" builtinId="9" hidden="1"/>
    <cellStyle name="Hiperlink Visitado" xfId="15074" builtinId="9" hidden="1"/>
    <cellStyle name="Hiperlink Visitado" xfId="15076" builtinId="9" hidden="1"/>
    <cellStyle name="Hiperlink Visitado" xfId="15078" builtinId="9" hidden="1"/>
    <cellStyle name="Hiperlink Visitado" xfId="15080" builtinId="9" hidden="1"/>
    <cellStyle name="Hiperlink Visitado" xfId="15082" builtinId="9" hidden="1"/>
    <cellStyle name="Hiperlink Visitado" xfId="15084" builtinId="9" hidden="1"/>
    <cellStyle name="Hiperlink Visitado" xfId="15086" builtinId="9" hidden="1"/>
    <cellStyle name="Hiperlink Visitado" xfId="15088" builtinId="9" hidden="1"/>
    <cellStyle name="Hiperlink Visitado" xfId="15090" builtinId="9" hidden="1"/>
    <cellStyle name="Hiperlink Visitado" xfId="15092" builtinId="9" hidden="1"/>
    <cellStyle name="Hiperlink Visitado" xfId="15094" builtinId="9" hidden="1"/>
    <cellStyle name="Hiperlink Visitado" xfId="15096" builtinId="9" hidden="1"/>
    <cellStyle name="Hiperlink Visitado" xfId="15098" builtinId="9" hidden="1"/>
    <cellStyle name="Hiperlink Visitado" xfId="15100" builtinId="9" hidden="1"/>
    <cellStyle name="Hiperlink Visitado" xfId="15102" builtinId="9" hidden="1"/>
    <cellStyle name="Hiperlink Visitado" xfId="15104" builtinId="9" hidden="1"/>
    <cellStyle name="Hiperlink Visitado" xfId="15106" builtinId="9" hidden="1"/>
    <cellStyle name="Hiperlink Visitado" xfId="15108" builtinId="9" hidden="1"/>
    <cellStyle name="Hiperlink Visitado" xfId="15110" builtinId="9" hidden="1"/>
    <cellStyle name="Hiperlink Visitado" xfId="15112" builtinId="9" hidden="1"/>
    <cellStyle name="Hiperlink Visitado" xfId="15114" builtinId="9" hidden="1"/>
    <cellStyle name="Hiperlink Visitado" xfId="15116" builtinId="9" hidden="1"/>
    <cellStyle name="Hiperlink Visitado" xfId="14431" builtinId="9" hidden="1"/>
    <cellStyle name="Hiperlink Visitado" xfId="15120" builtinId="9" hidden="1"/>
    <cellStyle name="Hiperlink Visitado" xfId="15122" builtinId="9" hidden="1"/>
    <cellStyle name="Hiperlink Visitado" xfId="15124" builtinId="9" hidden="1"/>
    <cellStyle name="Hiperlink Visitado" xfId="15126" builtinId="9" hidden="1"/>
    <cellStyle name="Hiperlink Visitado" xfId="15128" builtinId="9" hidden="1"/>
    <cellStyle name="Hiperlink Visitado" xfId="15130" builtinId="9" hidden="1"/>
    <cellStyle name="Hiperlink Visitado" xfId="15132" builtinId="9" hidden="1"/>
    <cellStyle name="Hiperlink Visitado" xfId="15134" builtinId="9" hidden="1"/>
    <cellStyle name="Hiperlink Visitado" xfId="15136" builtinId="9" hidden="1"/>
    <cellStyle name="Hiperlink Visitado" xfId="15138" builtinId="9" hidden="1"/>
    <cellStyle name="Hiperlink Visitado" xfId="15140" builtinId="9" hidden="1"/>
    <cellStyle name="Hiperlink Visitado" xfId="15142" builtinId="9" hidden="1"/>
    <cellStyle name="Hiperlink Visitado" xfId="15144" builtinId="9" hidden="1"/>
    <cellStyle name="Hiperlink Visitado" xfId="15146" builtinId="9" hidden="1"/>
    <cellStyle name="Hiperlink Visitado" xfId="15148" builtinId="9" hidden="1"/>
    <cellStyle name="Hiperlink Visitado" xfId="15150" builtinId="9" hidden="1"/>
    <cellStyle name="Hiperlink Visitado" xfId="15152" builtinId="9" hidden="1"/>
    <cellStyle name="Hiperlink Visitado" xfId="15154" builtinId="9" hidden="1"/>
    <cellStyle name="Hiperlink Visitado" xfId="15156" builtinId="9" hidden="1"/>
    <cellStyle name="Hiperlink Visitado" xfId="15158" builtinId="9" hidden="1"/>
    <cellStyle name="Hiperlink Visitado" xfId="15160" builtinId="9" hidden="1"/>
    <cellStyle name="Hiperlink Visitado" xfId="15162" builtinId="9" hidden="1"/>
    <cellStyle name="Hiperlink Visitado" xfId="15164" builtinId="9" hidden="1"/>
    <cellStyle name="Hiperlink Visitado" xfId="15166" builtinId="9" hidden="1"/>
    <cellStyle name="Hiperlink Visitado" xfId="15168" builtinId="9" hidden="1"/>
    <cellStyle name="Hiperlink Visitado" xfId="15170" builtinId="9" hidden="1"/>
    <cellStyle name="Hiperlink Visitado" xfId="15172" builtinId="9" hidden="1"/>
    <cellStyle name="Hiperlink Visitado" xfId="15174" builtinId="9" hidden="1"/>
    <cellStyle name="Hiperlink Visitado" xfId="15176" builtinId="9" hidden="1"/>
    <cellStyle name="Hiperlink Visitado" xfId="15178" builtinId="9" hidden="1"/>
    <cellStyle name="Hiperlink Visitado" xfId="15180" builtinId="9" hidden="1"/>
    <cellStyle name="Hiperlink Visitado" xfId="15182" builtinId="9" hidden="1"/>
    <cellStyle name="Hiperlink Visitado" xfId="15184" builtinId="9" hidden="1"/>
    <cellStyle name="Hiperlink Visitado" xfId="15186" builtinId="9" hidden="1"/>
    <cellStyle name="Hiperlink Visitado" xfId="15188" builtinId="9" hidden="1"/>
    <cellStyle name="Hiperlink Visitado" xfId="15190" builtinId="9" hidden="1"/>
    <cellStyle name="Hiperlink Visitado" xfId="15192" builtinId="9" hidden="1"/>
    <cellStyle name="Hiperlink Visitado" xfId="15194" builtinId="9" hidden="1"/>
    <cellStyle name="Hiperlink Visitado" xfId="15196" builtinId="9" hidden="1"/>
    <cellStyle name="Hiperlink Visitado" xfId="15198" builtinId="9" hidden="1"/>
    <cellStyle name="Hiperlink Visitado" xfId="15200" builtinId="9" hidden="1"/>
    <cellStyle name="Hiperlink Visitado" xfId="15202" builtinId="9" hidden="1"/>
    <cellStyle name="Hiperlink Visitado" xfId="15204" builtinId="9" hidden="1"/>
    <cellStyle name="Hiperlink Visitado" xfId="15206" builtinId="9" hidden="1"/>
    <cellStyle name="Hiperlink Visitado" xfId="15208" builtinId="9" hidden="1"/>
    <cellStyle name="Hiperlink Visitado" xfId="15210" builtinId="9" hidden="1"/>
    <cellStyle name="Hiperlink Visitado" xfId="15212" builtinId="9" hidden="1"/>
    <cellStyle name="Hiperlink Visitado" xfId="15214" builtinId="9" hidden="1"/>
    <cellStyle name="Hiperlink Visitado" xfId="14529" builtinId="9" hidden="1"/>
    <cellStyle name="Hiperlink Visitado" xfId="15218" builtinId="9" hidden="1"/>
    <cellStyle name="Hiperlink Visitado" xfId="15220" builtinId="9" hidden="1"/>
    <cellStyle name="Hiperlink Visitado" xfId="15222" builtinId="9" hidden="1"/>
    <cellStyle name="Hiperlink Visitado" xfId="15224" builtinId="9" hidden="1"/>
    <cellStyle name="Hiperlink Visitado" xfId="15226" builtinId="9" hidden="1"/>
    <cellStyle name="Hiperlink Visitado" xfId="15228" builtinId="9" hidden="1"/>
    <cellStyle name="Hiperlink Visitado" xfId="15230" builtinId="9" hidden="1"/>
    <cellStyle name="Hiperlink Visitado" xfId="15232" builtinId="9" hidden="1"/>
    <cellStyle name="Hiperlink Visitado" xfId="15234" builtinId="9" hidden="1"/>
    <cellStyle name="Hiperlink Visitado" xfId="15236" builtinId="9" hidden="1"/>
    <cellStyle name="Hiperlink Visitado" xfId="15238" builtinId="9" hidden="1"/>
    <cellStyle name="Hiperlink Visitado" xfId="15240" builtinId="9" hidden="1"/>
    <cellStyle name="Hiperlink Visitado" xfId="15242" builtinId="9" hidden="1"/>
    <cellStyle name="Hiperlink Visitado" xfId="15244" builtinId="9" hidden="1"/>
    <cellStyle name="Hiperlink Visitado" xfId="15246" builtinId="9" hidden="1"/>
    <cellStyle name="Hiperlink Visitado" xfId="15248" builtinId="9" hidden="1"/>
    <cellStyle name="Hiperlink Visitado" xfId="15250" builtinId="9" hidden="1"/>
    <cellStyle name="Hiperlink Visitado" xfId="15252" builtinId="9" hidden="1"/>
    <cellStyle name="Hiperlink Visitado" xfId="15254" builtinId="9" hidden="1"/>
    <cellStyle name="Hiperlink Visitado" xfId="15256" builtinId="9" hidden="1"/>
    <cellStyle name="Hiperlink Visitado" xfId="15258" builtinId="9" hidden="1"/>
    <cellStyle name="Hiperlink Visitado" xfId="15260" builtinId="9" hidden="1"/>
    <cellStyle name="Hiperlink Visitado" xfId="15262" builtinId="9" hidden="1"/>
    <cellStyle name="Hiperlink Visitado" xfId="15264" builtinId="9" hidden="1"/>
    <cellStyle name="Hiperlink Visitado" xfId="15266" builtinId="9" hidden="1"/>
    <cellStyle name="Hiperlink Visitado" xfId="15268" builtinId="9" hidden="1"/>
    <cellStyle name="Hiperlink Visitado" xfId="15270" builtinId="9" hidden="1"/>
    <cellStyle name="Hiperlink Visitado" xfId="15272" builtinId="9" hidden="1"/>
    <cellStyle name="Hiperlink Visitado" xfId="15274" builtinId="9" hidden="1"/>
    <cellStyle name="Hiperlink Visitado" xfId="15276" builtinId="9" hidden="1"/>
    <cellStyle name="Hiperlink Visitado" xfId="15278" builtinId="9" hidden="1"/>
    <cellStyle name="Hiperlink Visitado" xfId="15280" builtinId="9" hidden="1"/>
    <cellStyle name="Hiperlink Visitado" xfId="15282" builtinId="9" hidden="1"/>
    <cellStyle name="Hiperlink Visitado" xfId="15284" builtinId="9" hidden="1"/>
    <cellStyle name="Hiperlink Visitado" xfId="15286" builtinId="9" hidden="1"/>
    <cellStyle name="Hiperlink Visitado" xfId="15288" builtinId="9" hidden="1"/>
    <cellStyle name="Hiperlink Visitado" xfId="15290" builtinId="9" hidden="1"/>
    <cellStyle name="Hiperlink Visitado" xfId="15292" builtinId="9" hidden="1"/>
    <cellStyle name="Hiperlink Visitado" xfId="15294" builtinId="9" hidden="1"/>
    <cellStyle name="Hiperlink Visitado" xfId="15296" builtinId="9" hidden="1"/>
    <cellStyle name="Hiperlink Visitado" xfId="15298" builtinId="9" hidden="1"/>
    <cellStyle name="Hiperlink Visitado" xfId="15300" builtinId="9" hidden="1"/>
    <cellStyle name="Hiperlink Visitado" xfId="15302" builtinId="9" hidden="1"/>
    <cellStyle name="Hiperlink Visitado" xfId="15304" builtinId="9" hidden="1"/>
    <cellStyle name="Hiperlink Visitado" xfId="15306" builtinId="9" hidden="1"/>
    <cellStyle name="Hiperlink Visitado" xfId="15308" builtinId="9" hidden="1"/>
    <cellStyle name="Hiperlink Visitado" xfId="15310" builtinId="9" hidden="1"/>
    <cellStyle name="Hiperlink Visitado" xfId="15312" builtinId="9" hidden="1"/>
    <cellStyle name="Hiperlink Visitado" xfId="14627" builtinId="9" hidden="1"/>
    <cellStyle name="Hiperlink Visitado" xfId="15316" builtinId="9" hidden="1"/>
    <cellStyle name="Hiperlink Visitado" xfId="15318" builtinId="9" hidden="1"/>
    <cellStyle name="Hiperlink Visitado" xfId="15320" builtinId="9" hidden="1"/>
    <cellStyle name="Hiperlink Visitado" xfId="15322" builtinId="9" hidden="1"/>
    <cellStyle name="Hiperlink Visitado" xfId="15324" builtinId="9" hidden="1"/>
    <cellStyle name="Hiperlink Visitado" xfId="15326" builtinId="9" hidden="1"/>
    <cellStyle name="Hiperlink Visitado" xfId="15328" builtinId="9" hidden="1"/>
    <cellStyle name="Hiperlink Visitado" xfId="15330" builtinId="9" hidden="1"/>
    <cellStyle name="Hiperlink Visitado" xfId="15332" builtinId="9" hidden="1"/>
    <cellStyle name="Hiperlink Visitado" xfId="15334" builtinId="9" hidden="1"/>
    <cellStyle name="Hiperlink Visitado" xfId="15336" builtinId="9" hidden="1"/>
    <cellStyle name="Hiperlink Visitado" xfId="15338" builtinId="9" hidden="1"/>
    <cellStyle name="Hiperlink Visitado" xfId="15340" builtinId="9" hidden="1"/>
    <cellStyle name="Hiperlink Visitado" xfId="15342" builtinId="9" hidden="1"/>
    <cellStyle name="Hiperlink Visitado" xfId="15344" builtinId="9" hidden="1"/>
    <cellStyle name="Hiperlink Visitado" xfId="15346" builtinId="9" hidden="1"/>
    <cellStyle name="Hiperlink Visitado" xfId="15348" builtinId="9" hidden="1"/>
    <cellStyle name="Hiperlink Visitado" xfId="15350" builtinId="9" hidden="1"/>
    <cellStyle name="Hiperlink Visitado" xfId="15352" builtinId="9" hidden="1"/>
    <cellStyle name="Hiperlink Visitado" xfId="15354" builtinId="9" hidden="1"/>
    <cellStyle name="Hiperlink Visitado" xfId="15356" builtinId="9" hidden="1"/>
    <cellStyle name="Hiperlink Visitado" xfId="15358" builtinId="9" hidden="1"/>
    <cellStyle name="Hiperlink Visitado" xfId="15360" builtinId="9" hidden="1"/>
    <cellStyle name="Hiperlink Visitado" xfId="15362" builtinId="9" hidden="1"/>
    <cellStyle name="Hiperlink Visitado" xfId="15364" builtinId="9" hidden="1"/>
    <cellStyle name="Hiperlink Visitado" xfId="15366" builtinId="9" hidden="1"/>
    <cellStyle name="Hiperlink Visitado" xfId="15368" builtinId="9" hidden="1"/>
    <cellStyle name="Hiperlink Visitado" xfId="15370" builtinId="9" hidden="1"/>
    <cellStyle name="Hiperlink Visitado" xfId="15372" builtinId="9" hidden="1"/>
    <cellStyle name="Hiperlink Visitado" xfId="15374" builtinId="9" hidden="1"/>
    <cellStyle name="Hiperlink Visitado" xfId="15376" builtinId="9" hidden="1"/>
    <cellStyle name="Hiperlink Visitado" xfId="15378" builtinId="9" hidden="1"/>
    <cellStyle name="Hiperlink Visitado" xfId="15380" builtinId="9" hidden="1"/>
    <cellStyle name="Hiperlink Visitado" xfId="15382" builtinId="9" hidden="1"/>
    <cellStyle name="Hiperlink Visitado" xfId="15384" builtinId="9" hidden="1"/>
    <cellStyle name="Hiperlink Visitado" xfId="15386" builtinId="9" hidden="1"/>
    <cellStyle name="Hiperlink Visitado" xfId="15388" builtinId="9" hidden="1"/>
    <cellStyle name="Hiperlink Visitado" xfId="15390" builtinId="9" hidden="1"/>
    <cellStyle name="Hiperlink Visitado" xfId="15392" builtinId="9" hidden="1"/>
    <cellStyle name="Hiperlink Visitado" xfId="15394" builtinId="9" hidden="1"/>
    <cellStyle name="Hiperlink Visitado" xfId="15396" builtinId="9" hidden="1"/>
    <cellStyle name="Hiperlink Visitado" xfId="15398" builtinId="9" hidden="1"/>
    <cellStyle name="Hiperlink Visitado" xfId="15400" builtinId="9" hidden="1"/>
    <cellStyle name="Hiperlink Visitado" xfId="15402" builtinId="9" hidden="1"/>
    <cellStyle name="Hiperlink Visitado" xfId="15404" builtinId="9" hidden="1"/>
    <cellStyle name="Hiperlink Visitado" xfId="15406" builtinId="9" hidden="1"/>
    <cellStyle name="Hiperlink Visitado" xfId="15408" builtinId="9" hidden="1"/>
    <cellStyle name="Hiperlink Visitado" xfId="15410" builtinId="9" hidden="1"/>
    <cellStyle name="Hiperlink Visitado" xfId="14725" builtinId="9" hidden="1"/>
    <cellStyle name="Hiperlink Visitado" xfId="15414" builtinId="9" hidden="1"/>
    <cellStyle name="Hiperlink Visitado" xfId="15416" builtinId="9" hidden="1"/>
    <cellStyle name="Hiperlink Visitado" xfId="15418" builtinId="9" hidden="1"/>
    <cellStyle name="Hiperlink Visitado" xfId="15420" builtinId="9" hidden="1"/>
    <cellStyle name="Hiperlink Visitado" xfId="15422" builtinId="9" hidden="1"/>
    <cellStyle name="Hiperlink Visitado" xfId="15424" builtinId="9" hidden="1"/>
    <cellStyle name="Hiperlink Visitado" xfId="15426" builtinId="9" hidden="1"/>
    <cellStyle name="Hiperlink Visitado" xfId="15428" builtinId="9" hidden="1"/>
    <cellStyle name="Hiperlink Visitado" xfId="15430" builtinId="9" hidden="1"/>
    <cellStyle name="Hiperlink Visitado" xfId="15432" builtinId="9" hidden="1"/>
    <cellStyle name="Hiperlink Visitado" xfId="15434" builtinId="9" hidden="1"/>
    <cellStyle name="Hiperlink Visitado" xfId="15436" builtinId="9" hidden="1"/>
    <cellStyle name="Hiperlink Visitado" xfId="15438" builtinId="9" hidden="1"/>
    <cellStyle name="Hiperlink Visitado" xfId="15440" builtinId="9" hidden="1"/>
    <cellStyle name="Hiperlink Visitado" xfId="15442" builtinId="9" hidden="1"/>
    <cellStyle name="Hiperlink Visitado" xfId="15444" builtinId="9" hidden="1"/>
    <cellStyle name="Hiperlink Visitado" xfId="15446" builtinId="9" hidden="1"/>
    <cellStyle name="Hiperlink Visitado" xfId="15448" builtinId="9" hidden="1"/>
    <cellStyle name="Hiperlink Visitado" xfId="15450" builtinId="9" hidden="1"/>
    <cellStyle name="Hiperlink Visitado" xfId="15452" builtinId="9" hidden="1"/>
    <cellStyle name="Hiperlink Visitado" xfId="15454" builtinId="9" hidden="1"/>
    <cellStyle name="Hiperlink Visitado" xfId="15456" builtinId="9" hidden="1"/>
    <cellStyle name="Hiperlink Visitado" xfId="15458" builtinId="9" hidden="1"/>
    <cellStyle name="Hiperlink Visitado" xfId="15460" builtinId="9" hidden="1"/>
    <cellStyle name="Hiperlink Visitado" xfId="15462" builtinId="9" hidden="1"/>
    <cellStyle name="Hiperlink Visitado" xfId="15464" builtinId="9" hidden="1"/>
    <cellStyle name="Hiperlink Visitado" xfId="15466" builtinId="9" hidden="1"/>
    <cellStyle name="Hiperlink Visitado" xfId="15468" builtinId="9" hidden="1"/>
    <cellStyle name="Hiperlink Visitado" xfId="15470" builtinId="9" hidden="1"/>
    <cellStyle name="Hiperlink Visitado" xfId="15472" builtinId="9" hidden="1"/>
    <cellStyle name="Hiperlink Visitado" xfId="15474" builtinId="9" hidden="1"/>
    <cellStyle name="Hiperlink Visitado" xfId="15476" builtinId="9" hidden="1"/>
    <cellStyle name="Hiperlink Visitado" xfId="15478" builtinId="9" hidden="1"/>
    <cellStyle name="Hiperlink Visitado" xfId="15480" builtinId="9" hidden="1"/>
    <cellStyle name="Hiperlink Visitado" xfId="15482" builtinId="9" hidden="1"/>
    <cellStyle name="Hiperlink Visitado" xfId="15484" builtinId="9" hidden="1"/>
    <cellStyle name="Hiperlink Visitado" xfId="15486" builtinId="9" hidden="1"/>
    <cellStyle name="Hiperlink Visitado" xfId="15488" builtinId="9" hidden="1"/>
    <cellStyle name="Hiperlink Visitado" xfId="15490" builtinId="9" hidden="1"/>
    <cellStyle name="Hiperlink Visitado" xfId="15492" builtinId="9" hidden="1"/>
    <cellStyle name="Hiperlink Visitado" xfId="15494" builtinId="9" hidden="1"/>
    <cellStyle name="Hiperlink Visitado" xfId="15496" builtinId="9" hidden="1"/>
    <cellStyle name="Hiperlink Visitado" xfId="15498" builtinId="9" hidden="1"/>
    <cellStyle name="Hiperlink Visitado" xfId="15500" builtinId="9" hidden="1"/>
    <cellStyle name="Hiperlink Visitado" xfId="15502" builtinId="9" hidden="1"/>
    <cellStyle name="Hiperlink Visitado" xfId="15504" builtinId="9" hidden="1"/>
    <cellStyle name="Hiperlink Visitado" xfId="15506" builtinId="9" hidden="1"/>
    <cellStyle name="Hiperlink Visitado" xfId="15508" builtinId="9" hidden="1"/>
    <cellStyle name="Hiperlink Visitado" xfId="14823" builtinId="9" hidden="1"/>
    <cellStyle name="Hiperlink Visitado" xfId="15512" builtinId="9" hidden="1"/>
    <cellStyle name="Hiperlink Visitado" xfId="15514" builtinId="9" hidden="1"/>
    <cellStyle name="Hiperlink Visitado" xfId="15516" builtinId="9" hidden="1"/>
    <cellStyle name="Hiperlink Visitado" xfId="15518" builtinId="9" hidden="1"/>
    <cellStyle name="Hiperlink Visitado" xfId="15520" builtinId="9" hidden="1"/>
    <cellStyle name="Hiperlink Visitado" xfId="15522" builtinId="9" hidden="1"/>
    <cellStyle name="Hiperlink Visitado" xfId="15524" builtinId="9" hidden="1"/>
    <cellStyle name="Hiperlink Visitado" xfId="15526" builtinId="9" hidden="1"/>
    <cellStyle name="Hiperlink Visitado" xfId="15528" builtinId="9" hidden="1"/>
    <cellStyle name="Hiperlink Visitado" xfId="15530" builtinId="9" hidden="1"/>
    <cellStyle name="Hiperlink Visitado" xfId="15532" builtinId="9" hidden="1"/>
    <cellStyle name="Hiperlink Visitado" xfId="15534" builtinId="9" hidden="1"/>
    <cellStyle name="Hiperlink Visitado" xfId="15536" builtinId="9" hidden="1"/>
    <cellStyle name="Hiperlink Visitado" xfId="15538" builtinId="9" hidden="1"/>
    <cellStyle name="Hiperlink Visitado" xfId="15540" builtinId="9" hidden="1"/>
    <cellStyle name="Hiperlink Visitado" xfId="15542" builtinId="9" hidden="1"/>
    <cellStyle name="Hiperlink Visitado" xfId="15544" builtinId="9" hidden="1"/>
    <cellStyle name="Hiperlink Visitado" xfId="15546" builtinId="9" hidden="1"/>
    <cellStyle name="Hiperlink Visitado" xfId="15548" builtinId="9" hidden="1"/>
    <cellStyle name="Hiperlink Visitado" xfId="15550" builtinId="9" hidden="1"/>
    <cellStyle name="Hiperlink Visitado" xfId="15552" builtinId="9" hidden="1"/>
    <cellStyle name="Hiperlink Visitado" xfId="15554" builtinId="9" hidden="1"/>
    <cellStyle name="Hiperlink Visitado" xfId="15556" builtinId="9" hidden="1"/>
    <cellStyle name="Hiperlink Visitado" xfId="15558" builtinId="9" hidden="1"/>
    <cellStyle name="Hiperlink Visitado" xfId="15560" builtinId="9" hidden="1"/>
    <cellStyle name="Hiperlink Visitado" xfId="15562" builtinId="9" hidden="1"/>
    <cellStyle name="Hiperlink Visitado" xfId="15564" builtinId="9" hidden="1"/>
    <cellStyle name="Hiperlink Visitado" xfId="15566" builtinId="9" hidden="1"/>
    <cellStyle name="Hiperlink Visitado" xfId="15568" builtinId="9" hidden="1"/>
    <cellStyle name="Hiperlink Visitado" xfId="15570" builtinId="9" hidden="1"/>
    <cellStyle name="Hiperlink Visitado" xfId="15572" builtinId="9" hidden="1"/>
    <cellStyle name="Hiperlink Visitado" xfId="15574" builtinId="9" hidden="1"/>
    <cellStyle name="Hiperlink Visitado" xfId="15576" builtinId="9" hidden="1"/>
    <cellStyle name="Hiperlink Visitado" xfId="15578" builtinId="9" hidden="1"/>
    <cellStyle name="Hiperlink Visitado" xfId="15580" builtinId="9" hidden="1"/>
    <cellStyle name="Hiperlink Visitado" xfId="15582" builtinId="9" hidden="1"/>
    <cellStyle name="Hiperlink Visitado" xfId="15584" builtinId="9" hidden="1"/>
    <cellStyle name="Hiperlink Visitado" xfId="15586" builtinId="9" hidden="1"/>
    <cellStyle name="Hiperlink Visitado" xfId="15588" builtinId="9" hidden="1"/>
    <cellStyle name="Hiperlink Visitado" xfId="15590" builtinId="9" hidden="1"/>
    <cellStyle name="Hiperlink Visitado" xfId="15592" builtinId="9" hidden="1"/>
    <cellStyle name="Hiperlink Visitado" xfId="15594" builtinId="9" hidden="1"/>
    <cellStyle name="Hiperlink Visitado" xfId="15596" builtinId="9" hidden="1"/>
    <cellStyle name="Hiperlink Visitado" xfId="15598" builtinId="9" hidden="1"/>
    <cellStyle name="Hiperlink Visitado" xfId="15600" builtinId="9" hidden="1"/>
    <cellStyle name="Hiperlink Visitado" xfId="15602" builtinId="9" hidden="1"/>
    <cellStyle name="Hiperlink Visitado" xfId="15604" builtinId="9" hidden="1"/>
    <cellStyle name="Hiperlink Visitado" xfId="15606" builtinId="9" hidden="1"/>
    <cellStyle name="Hiperlink Visitado" xfId="14921" builtinId="9" hidden="1"/>
    <cellStyle name="Hiperlink Visitado" xfId="15610" builtinId="9" hidden="1"/>
    <cellStyle name="Hiperlink Visitado" xfId="15612" builtinId="9" hidden="1"/>
    <cellStyle name="Hiperlink Visitado" xfId="15614" builtinId="9" hidden="1"/>
    <cellStyle name="Hiperlink Visitado" xfId="15616" builtinId="9" hidden="1"/>
    <cellStyle name="Hiperlink Visitado" xfId="15618" builtinId="9" hidden="1"/>
    <cellStyle name="Hiperlink Visitado" xfId="15620" builtinId="9" hidden="1"/>
    <cellStyle name="Hiperlink Visitado" xfId="15622" builtinId="9" hidden="1"/>
    <cellStyle name="Hiperlink Visitado" xfId="15624" builtinId="9" hidden="1"/>
    <cellStyle name="Hiperlink Visitado" xfId="15626" builtinId="9" hidden="1"/>
    <cellStyle name="Hiperlink Visitado" xfId="15628" builtinId="9" hidden="1"/>
    <cellStyle name="Hiperlink Visitado" xfId="15630" builtinId="9" hidden="1"/>
    <cellStyle name="Hiperlink Visitado" xfId="15632" builtinId="9" hidden="1"/>
    <cellStyle name="Hiperlink Visitado" xfId="15634" builtinId="9" hidden="1"/>
    <cellStyle name="Hiperlink Visitado" xfId="15636" builtinId="9" hidden="1"/>
    <cellStyle name="Hiperlink Visitado" xfId="15638" builtinId="9" hidden="1"/>
    <cellStyle name="Hiperlink Visitado" xfId="15640" builtinId="9" hidden="1"/>
    <cellStyle name="Hiperlink Visitado" xfId="15642" builtinId="9" hidden="1"/>
    <cellStyle name="Hiperlink Visitado" xfId="15644" builtinId="9" hidden="1"/>
    <cellStyle name="Hiperlink Visitado" xfId="15646" builtinId="9" hidden="1"/>
    <cellStyle name="Hiperlink Visitado" xfId="15648" builtinId="9" hidden="1"/>
    <cellStyle name="Hiperlink Visitado" xfId="15650" builtinId="9" hidden="1"/>
    <cellStyle name="Hiperlink Visitado" xfId="15652" builtinId="9" hidden="1"/>
    <cellStyle name="Hiperlink Visitado" xfId="15654" builtinId="9" hidden="1"/>
    <cellStyle name="Hiperlink Visitado" xfId="15656" builtinId="9" hidden="1"/>
    <cellStyle name="Hiperlink Visitado" xfId="15658" builtinId="9" hidden="1"/>
    <cellStyle name="Hiperlink Visitado" xfId="15660" builtinId="9" hidden="1"/>
    <cellStyle name="Hiperlink Visitado" xfId="15662" builtinId="9" hidden="1"/>
    <cellStyle name="Hiperlink Visitado" xfId="15664" builtinId="9" hidden="1"/>
    <cellStyle name="Hiperlink Visitado" xfId="15666" builtinId="9" hidden="1"/>
    <cellStyle name="Hiperlink Visitado" xfId="15668" builtinId="9" hidden="1"/>
    <cellStyle name="Hiperlink Visitado" xfId="15670" builtinId="9" hidden="1"/>
    <cellStyle name="Hiperlink Visitado" xfId="15672" builtinId="9" hidden="1"/>
    <cellStyle name="Hiperlink Visitado" xfId="15674" builtinId="9" hidden="1"/>
    <cellStyle name="Hiperlink Visitado" xfId="15676" builtinId="9" hidden="1"/>
    <cellStyle name="Hiperlink Visitado" xfId="15678" builtinId="9" hidden="1"/>
    <cellStyle name="Hiperlink Visitado" xfId="15680" builtinId="9" hidden="1"/>
    <cellStyle name="Hiperlink Visitado" xfId="15682" builtinId="9" hidden="1"/>
    <cellStyle name="Hiperlink Visitado" xfId="15684" builtinId="9" hidden="1"/>
    <cellStyle name="Hiperlink Visitado" xfId="15686" builtinId="9" hidden="1"/>
    <cellStyle name="Hiperlink Visitado" xfId="15688" builtinId="9" hidden="1"/>
    <cellStyle name="Hiperlink Visitado" xfId="15690" builtinId="9" hidden="1"/>
    <cellStyle name="Hiperlink Visitado" xfId="15692" builtinId="9" hidden="1"/>
    <cellStyle name="Hiperlink Visitado" xfId="15694" builtinId="9" hidden="1"/>
    <cellStyle name="Hiperlink Visitado" xfId="15696" builtinId="9" hidden="1"/>
    <cellStyle name="Hiperlink Visitado" xfId="15698" builtinId="9" hidden="1"/>
    <cellStyle name="Hiperlink Visitado" xfId="15700" builtinId="9" hidden="1"/>
    <cellStyle name="Hiperlink Visitado" xfId="15702" builtinId="9" hidden="1"/>
    <cellStyle name="Hiperlink Visitado" xfId="15704" builtinId="9" hidden="1"/>
    <cellStyle name="Hiperlink Visitado" xfId="15019" builtinId="9" hidden="1"/>
    <cellStyle name="Hiperlink Visitado" xfId="15708" builtinId="9" hidden="1"/>
    <cellStyle name="Hiperlink Visitado" xfId="15710" builtinId="9" hidden="1"/>
    <cellStyle name="Hiperlink Visitado" xfId="15712" builtinId="9" hidden="1"/>
    <cellStyle name="Hiperlink Visitado" xfId="15714" builtinId="9" hidden="1"/>
    <cellStyle name="Hiperlink Visitado" xfId="15716" builtinId="9" hidden="1"/>
    <cellStyle name="Hiperlink Visitado" xfId="15718" builtinId="9" hidden="1"/>
    <cellStyle name="Hiperlink Visitado" xfId="15720" builtinId="9" hidden="1"/>
    <cellStyle name="Hiperlink Visitado" xfId="15722" builtinId="9" hidden="1"/>
    <cellStyle name="Hiperlink Visitado" xfId="15724" builtinId="9" hidden="1"/>
    <cellStyle name="Hiperlink Visitado" xfId="15726" builtinId="9" hidden="1"/>
    <cellStyle name="Hiperlink Visitado" xfId="15728" builtinId="9" hidden="1"/>
    <cellStyle name="Hiperlink Visitado" xfId="15730" builtinId="9" hidden="1"/>
    <cellStyle name="Hiperlink Visitado" xfId="15732" builtinId="9" hidden="1"/>
    <cellStyle name="Hiperlink Visitado" xfId="15734" builtinId="9" hidden="1"/>
    <cellStyle name="Hiperlink Visitado" xfId="15736" builtinId="9" hidden="1"/>
    <cellStyle name="Hiperlink Visitado" xfId="15738" builtinId="9" hidden="1"/>
    <cellStyle name="Hiperlink Visitado" xfId="15740" builtinId="9" hidden="1"/>
    <cellStyle name="Hiperlink Visitado" xfId="15742" builtinId="9" hidden="1"/>
    <cellStyle name="Hiperlink Visitado" xfId="15744" builtinId="9" hidden="1"/>
    <cellStyle name="Hiperlink Visitado" xfId="15746" builtinId="9" hidden="1"/>
    <cellStyle name="Hiperlink Visitado" xfId="15748" builtinId="9" hidden="1"/>
    <cellStyle name="Hiperlink Visitado" xfId="15750" builtinId="9" hidden="1"/>
    <cellStyle name="Hiperlink Visitado" xfId="15752" builtinId="9" hidden="1"/>
    <cellStyle name="Hiperlink Visitado" xfId="15754" builtinId="9" hidden="1"/>
    <cellStyle name="Hiperlink Visitado" xfId="15756" builtinId="9" hidden="1"/>
    <cellStyle name="Hiperlink Visitado" xfId="15758" builtinId="9" hidden="1"/>
    <cellStyle name="Hiperlink Visitado" xfId="15760" builtinId="9" hidden="1"/>
    <cellStyle name="Hiperlink Visitado" xfId="15762" builtinId="9" hidden="1"/>
    <cellStyle name="Hiperlink Visitado" xfId="15764" builtinId="9" hidden="1"/>
    <cellStyle name="Hiperlink Visitado" xfId="15766" builtinId="9" hidden="1"/>
    <cellStyle name="Hiperlink Visitado" xfId="15768" builtinId="9" hidden="1"/>
    <cellStyle name="Hiperlink Visitado" xfId="15770" builtinId="9" hidden="1"/>
    <cellStyle name="Hiperlink Visitado" xfId="15772" builtinId="9" hidden="1"/>
    <cellStyle name="Hiperlink Visitado" xfId="15774" builtinId="9" hidden="1"/>
    <cellStyle name="Hiperlink Visitado" xfId="15776" builtinId="9" hidden="1"/>
    <cellStyle name="Hiperlink Visitado" xfId="15778" builtinId="9" hidden="1"/>
    <cellStyle name="Hiperlink Visitado" xfId="15780" builtinId="9" hidden="1"/>
    <cellStyle name="Hiperlink Visitado" xfId="15782" builtinId="9" hidden="1"/>
    <cellStyle name="Hiperlink Visitado" xfId="15784" builtinId="9" hidden="1"/>
    <cellStyle name="Hiperlink Visitado" xfId="15786" builtinId="9" hidden="1"/>
    <cellStyle name="Hiperlink Visitado" xfId="15788" builtinId="9" hidden="1"/>
    <cellStyle name="Hiperlink Visitado" xfId="15790" builtinId="9" hidden="1"/>
    <cellStyle name="Hiperlink Visitado" xfId="15792" builtinId="9" hidden="1"/>
    <cellStyle name="Hiperlink Visitado" xfId="15794" builtinId="9" hidden="1"/>
    <cellStyle name="Hiperlink Visitado" xfId="15796" builtinId="9" hidden="1"/>
    <cellStyle name="Hiperlink Visitado" xfId="15798" builtinId="9" hidden="1"/>
    <cellStyle name="Hiperlink Visitado" xfId="15800" builtinId="9" hidden="1"/>
    <cellStyle name="Hiperlink Visitado" xfId="15802" builtinId="9" hidden="1"/>
    <cellStyle name="Hiperlink Visitado" xfId="15117" builtinId="9" hidden="1"/>
    <cellStyle name="Hiperlink Visitado" xfId="15805" builtinId="9" hidden="1"/>
    <cellStyle name="Hiperlink Visitado" xfId="15807" builtinId="9" hidden="1"/>
    <cellStyle name="Hiperlink Visitado" xfId="15809" builtinId="9" hidden="1"/>
    <cellStyle name="Hiperlink Visitado" xfId="15811" builtinId="9" hidden="1"/>
    <cellStyle name="Hiperlink Visitado" xfId="15813" builtinId="9" hidden="1"/>
    <cellStyle name="Hiperlink Visitado" xfId="15815" builtinId="9" hidden="1"/>
    <cellStyle name="Hiperlink Visitado" xfId="15817" builtinId="9" hidden="1"/>
    <cellStyle name="Hiperlink Visitado" xfId="15819" builtinId="9" hidden="1"/>
    <cellStyle name="Hiperlink Visitado" xfId="15821" builtinId="9" hidden="1"/>
    <cellStyle name="Hiperlink Visitado" xfId="15823" builtinId="9" hidden="1"/>
    <cellStyle name="Hiperlink Visitado" xfId="15825" builtinId="9" hidden="1"/>
    <cellStyle name="Hiperlink Visitado" xfId="15827" builtinId="9" hidden="1"/>
    <cellStyle name="Hiperlink Visitado" xfId="15829" builtinId="9" hidden="1"/>
    <cellStyle name="Hiperlink Visitado" xfId="15831" builtinId="9" hidden="1"/>
    <cellStyle name="Hiperlink Visitado" xfId="15833" builtinId="9" hidden="1"/>
    <cellStyle name="Hiperlink Visitado" xfId="15835" builtinId="9" hidden="1"/>
    <cellStyle name="Hiperlink Visitado" xfId="15837" builtinId="9" hidden="1"/>
    <cellStyle name="Hiperlink Visitado" xfId="15839" builtinId="9" hidden="1"/>
    <cellStyle name="Hiperlink Visitado" xfId="15841" builtinId="9" hidden="1"/>
    <cellStyle name="Hiperlink Visitado" xfId="15843" builtinId="9" hidden="1"/>
    <cellStyle name="Hiperlink Visitado" xfId="15845" builtinId="9" hidden="1"/>
    <cellStyle name="Hiperlink Visitado" xfId="15847" builtinId="9" hidden="1"/>
    <cellStyle name="Hiperlink Visitado" xfId="15849" builtinId="9" hidden="1"/>
    <cellStyle name="Hiperlink Visitado" xfId="15851" builtinId="9" hidden="1"/>
    <cellStyle name="Hiperlink Visitado" xfId="15853" builtinId="9" hidden="1"/>
    <cellStyle name="Hiperlink Visitado" xfId="15855" builtinId="9" hidden="1"/>
    <cellStyle name="Hiperlink Visitado" xfId="15857" builtinId="9" hidden="1"/>
    <cellStyle name="Hiperlink Visitado" xfId="15859" builtinId="9" hidden="1"/>
    <cellStyle name="Hiperlink Visitado" xfId="15861" builtinId="9" hidden="1"/>
    <cellStyle name="Hiperlink Visitado" xfId="15863" builtinId="9" hidden="1"/>
    <cellStyle name="Hiperlink Visitado" xfId="15865" builtinId="9" hidden="1"/>
    <cellStyle name="Hiperlink Visitado" xfId="15867" builtinId="9" hidden="1"/>
    <cellStyle name="Hiperlink Visitado" xfId="15869" builtinId="9" hidden="1"/>
    <cellStyle name="Hiperlink Visitado" xfId="15871" builtinId="9" hidden="1"/>
    <cellStyle name="Hiperlink Visitado" xfId="15873" builtinId="9" hidden="1"/>
    <cellStyle name="Hiperlink Visitado" xfId="15875" builtinId="9" hidden="1"/>
    <cellStyle name="Hiperlink Visitado" xfId="15877" builtinId="9" hidden="1"/>
    <cellStyle name="Hiperlink Visitado" xfId="15879" builtinId="9" hidden="1"/>
    <cellStyle name="Hiperlink Visitado" xfId="15881" builtinId="9" hidden="1"/>
    <cellStyle name="Hiperlink Visitado" xfId="15883" builtinId="9" hidden="1"/>
    <cellStyle name="Hiperlink Visitado" xfId="15885" builtinId="9" hidden="1"/>
    <cellStyle name="Hiperlink Visitado" xfId="15887" builtinId="9" hidden="1"/>
    <cellStyle name="Hiperlink Visitado" xfId="15889" builtinId="9" hidden="1"/>
    <cellStyle name="Hiperlink Visitado" xfId="15891" builtinId="9" hidden="1"/>
    <cellStyle name="Hiperlink Visitado" xfId="15893" builtinId="9" hidden="1"/>
    <cellStyle name="Hiperlink Visitado" xfId="15895" builtinId="9" hidden="1"/>
    <cellStyle name="Hiperlink Visitado" xfId="15897" builtinId="9" hidden="1"/>
    <cellStyle name="Hiperlink Visitado" xfId="15899" builtinId="9" hidden="1"/>
    <cellStyle name="Hiperlink Visitado" xfId="15215" builtinId="9" hidden="1"/>
    <cellStyle name="Hiperlink Visitado" xfId="15902" builtinId="9" hidden="1"/>
    <cellStyle name="Hiperlink Visitado" xfId="15904" builtinId="9" hidden="1"/>
    <cellStyle name="Hiperlink Visitado" xfId="15906" builtinId="9" hidden="1"/>
    <cellStyle name="Hiperlink Visitado" xfId="15908" builtinId="9" hidden="1"/>
    <cellStyle name="Hiperlink Visitado" xfId="15910" builtinId="9" hidden="1"/>
    <cellStyle name="Hiperlink Visitado" xfId="15912" builtinId="9" hidden="1"/>
    <cellStyle name="Hiperlink Visitado" xfId="15914" builtinId="9" hidden="1"/>
    <cellStyle name="Hiperlink Visitado" xfId="15916" builtinId="9" hidden="1"/>
    <cellStyle name="Hiperlink Visitado" xfId="15918" builtinId="9" hidden="1"/>
    <cellStyle name="Hiperlink Visitado" xfId="15920" builtinId="9" hidden="1"/>
    <cellStyle name="Hiperlink Visitado" xfId="15922" builtinId="9" hidden="1"/>
    <cellStyle name="Hiperlink Visitado" xfId="15924" builtinId="9" hidden="1"/>
    <cellStyle name="Hiperlink Visitado" xfId="15926" builtinId="9" hidden="1"/>
    <cellStyle name="Hiperlink Visitado" xfId="15928" builtinId="9" hidden="1"/>
    <cellStyle name="Hiperlink Visitado" xfId="15930" builtinId="9" hidden="1"/>
    <cellStyle name="Hiperlink Visitado" xfId="15932" builtinId="9" hidden="1"/>
    <cellStyle name="Hiperlink Visitado" xfId="15934" builtinId="9" hidden="1"/>
    <cellStyle name="Hiperlink Visitado" xfId="15936" builtinId="9" hidden="1"/>
    <cellStyle name="Hiperlink Visitado" xfId="15938" builtinId="9" hidden="1"/>
    <cellStyle name="Hiperlink Visitado" xfId="15940" builtinId="9" hidden="1"/>
    <cellStyle name="Hiperlink Visitado" xfId="15942" builtinId="9" hidden="1"/>
    <cellStyle name="Hiperlink Visitado" xfId="15944" builtinId="9" hidden="1"/>
    <cellStyle name="Hiperlink Visitado" xfId="15946" builtinId="9" hidden="1"/>
    <cellStyle name="Hiperlink Visitado" xfId="15948" builtinId="9" hidden="1"/>
    <cellStyle name="Hiperlink Visitado" xfId="15950" builtinId="9" hidden="1"/>
    <cellStyle name="Hiperlink Visitado" xfId="15952" builtinId="9" hidden="1"/>
    <cellStyle name="Hiperlink Visitado" xfId="15954" builtinId="9" hidden="1"/>
    <cellStyle name="Hiperlink Visitado" xfId="15956" builtinId="9" hidden="1"/>
    <cellStyle name="Hiperlink Visitado" xfId="15958" builtinId="9" hidden="1"/>
    <cellStyle name="Hiperlink Visitado" xfId="15960" builtinId="9" hidden="1"/>
    <cellStyle name="Hiperlink Visitado" xfId="15962" builtinId="9" hidden="1"/>
    <cellStyle name="Hiperlink Visitado" xfId="15964" builtinId="9" hidden="1"/>
    <cellStyle name="Hiperlink Visitado" xfId="15966" builtinId="9" hidden="1"/>
    <cellStyle name="Hiperlink Visitado" xfId="15968" builtinId="9" hidden="1"/>
    <cellStyle name="Hiperlink Visitado" xfId="15970" builtinId="9" hidden="1"/>
    <cellStyle name="Hiperlink Visitado" xfId="15972" builtinId="9" hidden="1"/>
    <cellStyle name="Hiperlink Visitado" xfId="15974" builtinId="9" hidden="1"/>
    <cellStyle name="Hiperlink Visitado" xfId="15976" builtinId="9" hidden="1"/>
    <cellStyle name="Hiperlink Visitado" xfId="15978" builtinId="9" hidden="1"/>
    <cellStyle name="Hiperlink Visitado" xfId="15980" builtinId="9" hidden="1"/>
    <cellStyle name="Hiperlink Visitado" xfId="15982" builtinId="9" hidden="1"/>
    <cellStyle name="Hiperlink Visitado" xfId="15984" builtinId="9" hidden="1"/>
    <cellStyle name="Hiperlink Visitado" xfId="15986" builtinId="9" hidden="1"/>
    <cellStyle name="Hiperlink Visitado" xfId="15988" builtinId="9" hidden="1"/>
    <cellStyle name="Hiperlink Visitado" xfId="15990" builtinId="9" hidden="1"/>
    <cellStyle name="Hiperlink Visitado" xfId="15992" builtinId="9" hidden="1"/>
    <cellStyle name="Hiperlink Visitado" xfId="15994" builtinId="9" hidden="1"/>
    <cellStyle name="Hiperlink Visitado" xfId="15996" builtinId="9" hidden="1"/>
    <cellStyle name="Hiperlink Visitado" xfId="15313" builtinId="9" hidden="1"/>
    <cellStyle name="Hiperlink Visitado" xfId="15999" builtinId="9" hidden="1"/>
    <cellStyle name="Hiperlink Visitado" xfId="16001" builtinId="9" hidden="1"/>
    <cellStyle name="Hiperlink Visitado" xfId="16003" builtinId="9" hidden="1"/>
    <cellStyle name="Hiperlink Visitado" xfId="16005" builtinId="9" hidden="1"/>
    <cellStyle name="Hiperlink Visitado" xfId="16007" builtinId="9" hidden="1"/>
    <cellStyle name="Hiperlink Visitado" xfId="16009" builtinId="9" hidden="1"/>
    <cellStyle name="Hiperlink Visitado" xfId="16011" builtinId="9" hidden="1"/>
    <cellStyle name="Hiperlink Visitado" xfId="16013" builtinId="9" hidden="1"/>
    <cellStyle name="Hiperlink Visitado" xfId="16015" builtinId="9" hidden="1"/>
    <cellStyle name="Hiperlink Visitado" xfId="16017" builtinId="9" hidden="1"/>
    <cellStyle name="Hiperlink Visitado" xfId="16019" builtinId="9" hidden="1"/>
    <cellStyle name="Hiperlink Visitado" xfId="16021" builtinId="9" hidden="1"/>
    <cellStyle name="Hiperlink Visitado" xfId="16023" builtinId="9" hidden="1"/>
    <cellStyle name="Hiperlink Visitado" xfId="16025" builtinId="9" hidden="1"/>
    <cellStyle name="Hiperlink Visitado" xfId="16027" builtinId="9" hidden="1"/>
    <cellStyle name="Hiperlink Visitado" xfId="16029" builtinId="9" hidden="1"/>
    <cellStyle name="Hiperlink Visitado" xfId="16031" builtinId="9" hidden="1"/>
    <cellStyle name="Hiperlink Visitado" xfId="16033" builtinId="9" hidden="1"/>
    <cellStyle name="Hiperlink Visitado" xfId="16035" builtinId="9" hidden="1"/>
    <cellStyle name="Hiperlink Visitado" xfId="16037" builtinId="9" hidden="1"/>
    <cellStyle name="Hiperlink Visitado" xfId="16039" builtinId="9" hidden="1"/>
    <cellStyle name="Hiperlink Visitado" xfId="16041" builtinId="9" hidden="1"/>
    <cellStyle name="Hiperlink Visitado" xfId="16043" builtinId="9" hidden="1"/>
    <cellStyle name="Hiperlink Visitado" xfId="16045" builtinId="9" hidden="1"/>
    <cellStyle name="Hiperlink Visitado" xfId="16047" builtinId="9" hidden="1"/>
    <cellStyle name="Hiperlink Visitado" xfId="16049" builtinId="9" hidden="1"/>
    <cellStyle name="Hiperlink Visitado" xfId="16051" builtinId="9" hidden="1"/>
    <cellStyle name="Hiperlink Visitado" xfId="16053" builtinId="9" hidden="1"/>
    <cellStyle name="Hiperlink Visitado" xfId="16055" builtinId="9" hidden="1"/>
    <cellStyle name="Hiperlink Visitado" xfId="16057" builtinId="9" hidden="1"/>
    <cellStyle name="Hiperlink Visitado" xfId="16059" builtinId="9" hidden="1"/>
    <cellStyle name="Hiperlink Visitado" xfId="16061" builtinId="9" hidden="1"/>
    <cellStyle name="Hiperlink Visitado" xfId="16063" builtinId="9" hidden="1"/>
    <cellStyle name="Hiperlink Visitado" xfId="16065" builtinId="9" hidden="1"/>
    <cellStyle name="Hiperlink Visitado" xfId="16067" builtinId="9" hidden="1"/>
    <cellStyle name="Hiperlink Visitado" xfId="16069" builtinId="9" hidden="1"/>
    <cellStyle name="Hiperlink Visitado" xfId="16071" builtinId="9" hidden="1"/>
    <cellStyle name="Hiperlink Visitado" xfId="16073" builtinId="9" hidden="1"/>
    <cellStyle name="Hiperlink Visitado" xfId="16075" builtinId="9" hidden="1"/>
    <cellStyle name="Hiperlink Visitado" xfId="16077" builtinId="9" hidden="1"/>
    <cellStyle name="Hiperlink Visitado" xfId="16079" builtinId="9" hidden="1"/>
    <cellStyle name="Hiperlink Visitado" xfId="16081" builtinId="9" hidden="1"/>
    <cellStyle name="Hiperlink Visitado" xfId="16083" builtinId="9" hidden="1"/>
    <cellStyle name="Hiperlink Visitado" xfId="16085" builtinId="9" hidden="1"/>
    <cellStyle name="Hiperlink Visitado" xfId="16087" builtinId="9" hidden="1"/>
    <cellStyle name="Hiperlink Visitado" xfId="16089" builtinId="9" hidden="1"/>
    <cellStyle name="Hiperlink Visitado" xfId="16091" builtinId="9" hidden="1"/>
    <cellStyle name="Hiperlink Visitado" xfId="16093" builtinId="9" hidden="1"/>
    <cellStyle name="Hiperlink Visitado" xfId="15411" builtinId="9" hidden="1"/>
    <cellStyle name="Hiperlink Visitado" xfId="16096" builtinId="9" hidden="1"/>
    <cellStyle name="Hiperlink Visitado" xfId="16098" builtinId="9" hidden="1"/>
    <cellStyle name="Hiperlink Visitado" xfId="16100" builtinId="9" hidden="1"/>
    <cellStyle name="Hiperlink Visitado" xfId="16102" builtinId="9" hidden="1"/>
    <cellStyle name="Hiperlink Visitado" xfId="16104" builtinId="9" hidden="1"/>
    <cellStyle name="Hiperlink Visitado" xfId="16106" builtinId="9" hidden="1"/>
    <cellStyle name="Hiperlink Visitado" xfId="16108" builtinId="9" hidden="1"/>
    <cellStyle name="Hiperlink Visitado" xfId="16110" builtinId="9" hidden="1"/>
    <cellStyle name="Hiperlink Visitado" xfId="16112" builtinId="9" hidden="1"/>
    <cellStyle name="Hiperlink Visitado" xfId="16114" builtinId="9" hidden="1"/>
    <cellStyle name="Hiperlink Visitado" xfId="16116" builtinId="9" hidden="1"/>
    <cellStyle name="Hiperlink Visitado" xfId="16118" builtinId="9" hidden="1"/>
    <cellStyle name="Hiperlink Visitado" xfId="16120" builtinId="9" hidden="1"/>
    <cellStyle name="Hiperlink Visitado" xfId="16122" builtinId="9" hidden="1"/>
    <cellStyle name="Hiperlink Visitado" xfId="16124" builtinId="9" hidden="1"/>
    <cellStyle name="Hiperlink Visitado" xfId="16126" builtinId="9" hidden="1"/>
    <cellStyle name="Hiperlink Visitado" xfId="16128" builtinId="9" hidden="1"/>
    <cellStyle name="Hiperlink Visitado" xfId="16130" builtinId="9" hidden="1"/>
    <cellStyle name="Hiperlink Visitado" xfId="16132" builtinId="9" hidden="1"/>
    <cellStyle name="Hiperlink Visitado" xfId="16134" builtinId="9" hidden="1"/>
    <cellStyle name="Hiperlink Visitado" xfId="16136" builtinId="9" hidden="1"/>
    <cellStyle name="Hiperlink Visitado" xfId="16138" builtinId="9" hidden="1"/>
    <cellStyle name="Hiperlink Visitado" xfId="16140" builtinId="9" hidden="1"/>
    <cellStyle name="Hiperlink Visitado" xfId="16142" builtinId="9" hidden="1"/>
    <cellStyle name="Hiperlink Visitado" xfId="16144" builtinId="9" hidden="1"/>
    <cellStyle name="Hiperlink Visitado" xfId="16146" builtinId="9" hidden="1"/>
    <cellStyle name="Hiperlink Visitado" xfId="16148" builtinId="9" hidden="1"/>
    <cellStyle name="Hiperlink Visitado" xfId="16150" builtinId="9" hidden="1"/>
    <cellStyle name="Hiperlink Visitado" xfId="16152" builtinId="9" hidden="1"/>
    <cellStyle name="Hiperlink Visitado" xfId="16154" builtinId="9" hidden="1"/>
    <cellStyle name="Hiperlink Visitado" xfId="16156" builtinId="9" hidden="1"/>
    <cellStyle name="Hiperlink Visitado" xfId="16158" builtinId="9" hidden="1"/>
    <cellStyle name="Hiperlink Visitado" xfId="16160" builtinId="9" hidden="1"/>
    <cellStyle name="Hiperlink Visitado" xfId="16162" builtinId="9" hidden="1"/>
    <cellStyle name="Hiperlink Visitado" xfId="16164" builtinId="9" hidden="1"/>
    <cellStyle name="Hiperlink Visitado" xfId="16166" builtinId="9" hidden="1"/>
    <cellStyle name="Hiperlink Visitado" xfId="16168" builtinId="9" hidden="1"/>
    <cellStyle name="Hiperlink Visitado" xfId="16170" builtinId="9" hidden="1"/>
    <cellStyle name="Hiperlink Visitado" xfId="16172" builtinId="9" hidden="1"/>
    <cellStyle name="Hiperlink Visitado" xfId="16174" builtinId="9" hidden="1"/>
    <cellStyle name="Hiperlink Visitado" xfId="16176" builtinId="9" hidden="1"/>
    <cellStyle name="Hiperlink Visitado" xfId="16178" builtinId="9" hidden="1"/>
    <cellStyle name="Hiperlink Visitado" xfId="16180" builtinId="9" hidden="1"/>
    <cellStyle name="Hiperlink Visitado" xfId="16182" builtinId="9" hidden="1"/>
    <cellStyle name="Hiperlink Visitado" xfId="16184" builtinId="9" hidden="1"/>
    <cellStyle name="Hiperlink Visitado" xfId="16186" builtinId="9" hidden="1"/>
    <cellStyle name="Hiperlink Visitado" xfId="16188" builtinId="9" hidden="1"/>
    <cellStyle name="Hiperlink Visitado" xfId="16190" builtinId="9" hidden="1"/>
    <cellStyle name="Hiperlink Visitado" xfId="15509" builtinId="9" hidden="1"/>
    <cellStyle name="Hiperlink Visitado" xfId="16193" builtinId="9" hidden="1"/>
    <cellStyle name="Hiperlink Visitado" xfId="16195" builtinId="9" hidden="1"/>
    <cellStyle name="Hiperlink Visitado" xfId="16197" builtinId="9" hidden="1"/>
    <cellStyle name="Hiperlink Visitado" xfId="16199" builtinId="9" hidden="1"/>
    <cellStyle name="Hiperlink Visitado" xfId="16201" builtinId="9" hidden="1"/>
    <cellStyle name="Hiperlink Visitado" xfId="16203" builtinId="9" hidden="1"/>
    <cellStyle name="Hiperlink Visitado" xfId="16205" builtinId="9" hidden="1"/>
    <cellStyle name="Hiperlink Visitado" xfId="16207" builtinId="9" hidden="1"/>
    <cellStyle name="Hiperlink Visitado" xfId="16209" builtinId="9" hidden="1"/>
    <cellStyle name="Hiperlink Visitado" xfId="16211" builtinId="9" hidden="1"/>
    <cellStyle name="Hiperlink Visitado" xfId="16213" builtinId="9" hidden="1"/>
    <cellStyle name="Hiperlink Visitado" xfId="16215" builtinId="9" hidden="1"/>
    <cellStyle name="Hiperlink Visitado" xfId="16217" builtinId="9" hidden="1"/>
    <cellStyle name="Hiperlink Visitado" xfId="16219" builtinId="9" hidden="1"/>
    <cellStyle name="Hiperlink Visitado" xfId="16221" builtinId="9" hidden="1"/>
    <cellStyle name="Hiperlink Visitado" xfId="16223" builtinId="9" hidden="1"/>
    <cellStyle name="Hiperlink Visitado" xfId="16225" builtinId="9" hidden="1"/>
    <cellStyle name="Hiperlink Visitado" xfId="16227" builtinId="9" hidden="1"/>
    <cellStyle name="Hiperlink Visitado" xfId="16229" builtinId="9" hidden="1"/>
    <cellStyle name="Hiperlink Visitado" xfId="16231" builtinId="9" hidden="1"/>
    <cellStyle name="Hiperlink Visitado" xfId="16233" builtinId="9" hidden="1"/>
    <cellStyle name="Hiperlink Visitado" xfId="16235" builtinId="9" hidden="1"/>
    <cellStyle name="Hiperlink Visitado" xfId="16237" builtinId="9" hidden="1"/>
    <cellStyle name="Hiperlink Visitado" xfId="16239" builtinId="9" hidden="1"/>
    <cellStyle name="Hiperlink Visitado" xfId="16241" builtinId="9" hidden="1"/>
    <cellStyle name="Hiperlink Visitado" xfId="16243" builtinId="9" hidden="1"/>
    <cellStyle name="Hiperlink Visitado" xfId="16245" builtinId="9" hidden="1"/>
    <cellStyle name="Hiperlink Visitado" xfId="16247" builtinId="9" hidden="1"/>
    <cellStyle name="Hiperlink Visitado" xfId="16249" builtinId="9" hidden="1"/>
    <cellStyle name="Hiperlink Visitado" xfId="16251" builtinId="9" hidden="1"/>
    <cellStyle name="Hiperlink Visitado" xfId="16253" builtinId="9" hidden="1"/>
    <cellStyle name="Hiperlink Visitado" xfId="16255" builtinId="9" hidden="1"/>
    <cellStyle name="Hiperlink Visitado" xfId="16257" builtinId="9" hidden="1"/>
    <cellStyle name="Hiperlink Visitado" xfId="16259" builtinId="9" hidden="1"/>
    <cellStyle name="Hiperlink Visitado" xfId="16261" builtinId="9" hidden="1"/>
    <cellStyle name="Hiperlink Visitado" xfId="16263" builtinId="9" hidden="1"/>
    <cellStyle name="Hiperlink Visitado" xfId="16265" builtinId="9" hidden="1"/>
    <cellStyle name="Hiperlink Visitado" xfId="16267" builtinId="9" hidden="1"/>
    <cellStyle name="Hiperlink Visitado" xfId="16269" builtinId="9" hidden="1"/>
    <cellStyle name="Hiperlink Visitado" xfId="16271" builtinId="9" hidden="1"/>
    <cellStyle name="Hiperlink Visitado" xfId="16273" builtinId="9" hidden="1"/>
    <cellStyle name="Hiperlink Visitado" xfId="16275" builtinId="9" hidden="1"/>
    <cellStyle name="Hiperlink Visitado" xfId="16277" builtinId="9" hidden="1"/>
    <cellStyle name="Hiperlink Visitado" xfId="16279" builtinId="9" hidden="1"/>
    <cellStyle name="Hiperlink Visitado" xfId="16281" builtinId="9" hidden="1"/>
    <cellStyle name="Hiperlink Visitado" xfId="16283" builtinId="9" hidden="1"/>
    <cellStyle name="Hiperlink Visitado" xfId="16285" builtinId="9" hidden="1"/>
    <cellStyle name="Hiperlink Visitado" xfId="16287" builtinId="9" hidden="1"/>
    <cellStyle name="Hiperlink Visitado" xfId="15607" builtinId="9" hidden="1"/>
    <cellStyle name="Hiperlink Visitado" xfId="16289" builtinId="9" hidden="1"/>
    <cellStyle name="Hiperlink Visitado" xfId="16291" builtinId="9" hidden="1"/>
    <cellStyle name="Hiperlink Visitado" xfId="16293" builtinId="9" hidden="1"/>
    <cellStyle name="Hiperlink Visitado" xfId="16295" builtinId="9" hidden="1"/>
    <cellStyle name="Hiperlink Visitado" xfId="16297" builtinId="9" hidden="1"/>
    <cellStyle name="Hiperlink Visitado" xfId="16299" builtinId="9" hidden="1"/>
    <cellStyle name="Hiperlink Visitado" xfId="16301" builtinId="9" hidden="1"/>
    <cellStyle name="Hiperlink Visitado" xfId="16303" builtinId="9" hidden="1"/>
    <cellStyle name="Hiperlink Visitado" xfId="16305" builtinId="9" hidden="1"/>
    <cellStyle name="Hiperlink Visitado" xfId="16307" builtinId="9" hidden="1"/>
    <cellStyle name="Hiperlink Visitado" xfId="16309" builtinId="9" hidden="1"/>
    <cellStyle name="Hiperlink Visitado" xfId="16311" builtinId="9" hidden="1"/>
    <cellStyle name="Hiperlink Visitado" xfId="16313" builtinId="9" hidden="1"/>
    <cellStyle name="Hiperlink Visitado" xfId="16315" builtinId="9" hidden="1"/>
    <cellStyle name="Hiperlink Visitado" xfId="16317" builtinId="9" hidden="1"/>
    <cellStyle name="Hiperlink Visitado" xfId="16319" builtinId="9" hidden="1"/>
    <cellStyle name="Hiperlink Visitado" xfId="16321" builtinId="9" hidden="1"/>
    <cellStyle name="Hiperlink Visitado" xfId="16323" builtinId="9" hidden="1"/>
    <cellStyle name="Hiperlink Visitado" xfId="16325" builtinId="9" hidden="1"/>
    <cellStyle name="Hiperlink Visitado" xfId="16327" builtinId="9" hidden="1"/>
    <cellStyle name="Hiperlink Visitado" xfId="16329" builtinId="9" hidden="1"/>
    <cellStyle name="Hiperlink Visitado" xfId="16331" builtinId="9" hidden="1"/>
    <cellStyle name="Hiperlink Visitado" xfId="16333" builtinId="9" hidden="1"/>
    <cellStyle name="Hiperlink Visitado" xfId="16335" builtinId="9" hidden="1"/>
    <cellStyle name="Hiperlink Visitado" xfId="16337" builtinId="9" hidden="1"/>
    <cellStyle name="Hiperlink Visitado" xfId="16339" builtinId="9" hidden="1"/>
    <cellStyle name="Hiperlink Visitado" xfId="16341" builtinId="9" hidden="1"/>
    <cellStyle name="Hiperlink Visitado" xfId="16343" builtinId="9" hidden="1"/>
    <cellStyle name="Hiperlink Visitado" xfId="16345" builtinId="9" hidden="1"/>
    <cellStyle name="Hiperlink Visitado" xfId="16347" builtinId="9" hidden="1"/>
    <cellStyle name="Hiperlink Visitado" xfId="16349" builtinId="9" hidden="1"/>
    <cellStyle name="Hiperlink Visitado" xfId="16351" builtinId="9" hidden="1"/>
    <cellStyle name="Hiperlink Visitado" xfId="16353" builtinId="9" hidden="1"/>
    <cellStyle name="Hiperlink Visitado" xfId="16355" builtinId="9" hidden="1"/>
    <cellStyle name="Hiperlink Visitado" xfId="16357" builtinId="9" hidden="1"/>
    <cellStyle name="Hiperlink Visitado" xfId="16359" builtinId="9" hidden="1"/>
    <cellStyle name="Hiperlink Visitado" xfId="16361" builtinId="9" hidden="1"/>
    <cellStyle name="Hiperlink Visitado" xfId="16363" builtinId="9" hidden="1"/>
    <cellStyle name="Hiperlink Visitado" xfId="16365" builtinId="9" hidden="1"/>
    <cellStyle name="Hiperlink Visitado" xfId="16367" builtinId="9" hidden="1"/>
    <cellStyle name="Hiperlink Visitado" xfId="16369" builtinId="9" hidden="1"/>
    <cellStyle name="Hiperlink Visitado" xfId="16371" builtinId="9" hidden="1"/>
    <cellStyle name="Hiperlink Visitado" xfId="16373" builtinId="9" hidden="1"/>
    <cellStyle name="Hiperlink Visitado" xfId="16375" builtinId="9" hidden="1"/>
    <cellStyle name="Hiperlink Visitado" xfId="16377" builtinId="9" hidden="1"/>
    <cellStyle name="Hiperlink Visitado" xfId="16379" builtinId="9" hidden="1"/>
    <cellStyle name="Hiperlink Visitado" xfId="16381" builtinId="9" hidden="1"/>
    <cellStyle name="Hiperlink Visitado" xfId="16383" builtinId="9" hidden="1"/>
    <cellStyle name="Hiperlink Visitado" xfId="15705" builtinId="9" hidden="1"/>
    <cellStyle name="Hiperlink Visitado" xfId="16385" builtinId="9" hidden="1"/>
    <cellStyle name="Hiperlink Visitado" xfId="16387" builtinId="9" hidden="1"/>
    <cellStyle name="Hiperlink Visitado" xfId="16389" builtinId="9" hidden="1"/>
    <cellStyle name="Hiperlink Visitado" xfId="16391" builtinId="9" hidden="1"/>
    <cellStyle name="Hiperlink Visitado" xfId="16393" builtinId="9" hidden="1"/>
    <cellStyle name="Hiperlink Visitado" xfId="16395" builtinId="9" hidden="1"/>
    <cellStyle name="Hiperlink Visitado" xfId="16397" builtinId="9" hidden="1"/>
    <cellStyle name="Hiperlink Visitado" xfId="16399" builtinId="9" hidden="1"/>
    <cellStyle name="Hiperlink Visitado" xfId="16401" builtinId="9" hidden="1"/>
    <cellStyle name="Hiperlink Visitado" xfId="16403" builtinId="9" hidden="1"/>
    <cellStyle name="Hiperlink Visitado" xfId="16405" builtinId="9" hidden="1"/>
    <cellStyle name="Hiperlink Visitado" xfId="16407" builtinId="9" hidden="1"/>
    <cellStyle name="Hiperlink Visitado" xfId="16409" builtinId="9" hidden="1"/>
    <cellStyle name="Hiperlink Visitado" xfId="16411" builtinId="9" hidden="1"/>
    <cellStyle name="Hiperlink Visitado" xfId="16413" builtinId="9" hidden="1"/>
    <cellStyle name="Hiperlink Visitado" xfId="16415" builtinId="9" hidden="1"/>
    <cellStyle name="Hiperlink Visitado" xfId="16417" builtinId="9" hidden="1"/>
    <cellStyle name="Hiperlink Visitado" xfId="16419" builtinId="9" hidden="1"/>
    <cellStyle name="Hiperlink Visitado" xfId="16421" builtinId="9" hidden="1"/>
    <cellStyle name="Hiperlink Visitado" xfId="16423" builtinId="9" hidden="1"/>
    <cellStyle name="Hiperlink Visitado" xfId="16425" builtinId="9" hidden="1"/>
    <cellStyle name="Hiperlink Visitado" xfId="16427" builtinId="9" hidden="1"/>
    <cellStyle name="Hiperlink Visitado" xfId="16429" builtinId="9" hidden="1"/>
    <cellStyle name="Hiperlink Visitado" xfId="16431" builtinId="9" hidden="1"/>
    <cellStyle name="Hiperlink Visitado" xfId="16433" builtinId="9" hidden="1"/>
    <cellStyle name="Hiperlink Visitado" xfId="16435" builtinId="9" hidden="1"/>
    <cellStyle name="Hiperlink Visitado" xfId="16437" builtinId="9" hidden="1"/>
    <cellStyle name="Hiperlink Visitado" xfId="16439" builtinId="9" hidden="1"/>
    <cellStyle name="Hiperlink Visitado" xfId="16441" builtinId="9" hidden="1"/>
    <cellStyle name="Hiperlink Visitado" xfId="16443" builtinId="9" hidden="1"/>
    <cellStyle name="Hiperlink Visitado" xfId="16445" builtinId="9" hidden="1"/>
    <cellStyle name="Hiperlink Visitado" xfId="16447" builtinId="9" hidden="1"/>
    <cellStyle name="Hiperlink Visitado" xfId="16449" builtinId="9" hidden="1"/>
    <cellStyle name="Hiperlink Visitado" xfId="16451" builtinId="9" hidden="1"/>
    <cellStyle name="Hiperlink Visitado" xfId="16453" builtinId="9" hidden="1"/>
    <cellStyle name="Hiperlink Visitado" xfId="16455" builtinId="9" hidden="1"/>
    <cellStyle name="Hiperlink Visitado" xfId="16457" builtinId="9" hidden="1"/>
    <cellStyle name="Hiperlink Visitado" xfId="16459" builtinId="9" hidden="1"/>
    <cellStyle name="Hiperlink Visitado" xfId="16461" builtinId="9" hidden="1"/>
    <cellStyle name="Hiperlink Visitado" xfId="16463" builtinId="9" hidden="1"/>
    <cellStyle name="Hiperlink Visitado" xfId="16465" builtinId="9" hidden="1"/>
    <cellStyle name="Hiperlink Visitado" xfId="16467" builtinId="9" hidden="1"/>
    <cellStyle name="Hiperlink Visitado" xfId="16469" builtinId="9" hidden="1"/>
    <cellStyle name="Hiperlink Visitado" xfId="16471" builtinId="9" hidden="1"/>
    <cellStyle name="Hiperlink Visitado" xfId="16473" builtinId="9" hidden="1"/>
    <cellStyle name="Hiperlink Visitado" xfId="16475" builtinId="9" hidden="1"/>
    <cellStyle name="Hiperlink Visitado" xfId="16477" builtinId="9" hidden="1"/>
    <cellStyle name="Hiperlink Visitado" xfId="16479" builtinId="9" hidden="1"/>
    <cellStyle name="Hiperlink Visitado" xfId="16481" builtinId="9" hidden="1"/>
    <cellStyle name="Hiperlink Visitado" xfId="16483" builtinId="9" hidden="1"/>
    <cellStyle name="Hiperlink Visitado" xfId="16485" builtinId="9" hidden="1"/>
    <cellStyle name="Hiperlink Visitado" xfId="16487" builtinId="9" hidden="1"/>
    <cellStyle name="Hiperlink Visitado" xfId="16489" builtinId="9" hidden="1"/>
    <cellStyle name="Hiperlink Visitado" xfId="16491" builtinId="9" hidden="1"/>
    <cellStyle name="Hiperlink Visitado" xfId="16493" builtinId="9" hidden="1"/>
    <cellStyle name="Hiperlink Visitado" xfId="16495" builtinId="9" hidden="1"/>
    <cellStyle name="Hiperlink Visitado" xfId="16497" builtinId="9" hidden="1"/>
    <cellStyle name="Hiperlink Visitado" xfId="16499" builtinId="9" hidden="1"/>
    <cellStyle name="Hiperlink Visitado" xfId="16501" builtinId="9" hidden="1"/>
    <cellStyle name="Hiperlink Visitado" xfId="16503" builtinId="9" hidden="1"/>
    <cellStyle name="Hiperlink Visitado" xfId="16505" builtinId="9" hidden="1"/>
    <cellStyle name="Hiperlink Visitado" xfId="16507" builtinId="9" hidden="1"/>
    <cellStyle name="Hiperlink Visitado" xfId="16509" builtinId="9" hidden="1"/>
    <cellStyle name="Hiperlink Visitado" xfId="16511" builtinId="9" hidden="1"/>
    <cellStyle name="Hiperlink Visitado" xfId="16513" builtinId="9" hidden="1"/>
    <cellStyle name="Hiperlink Visitado" xfId="16515" builtinId="9" hidden="1"/>
    <cellStyle name="Hiperlink Visitado" xfId="16517" builtinId="9" hidden="1"/>
    <cellStyle name="Hiperlink Visitado" xfId="16519" builtinId="9" hidden="1"/>
    <cellStyle name="Hiperlink Visitado" xfId="16521" builtinId="9" hidden="1"/>
    <cellStyle name="Hiperlink Visitado" xfId="16523" builtinId="9" hidden="1"/>
    <cellStyle name="Hiperlink Visitado" xfId="16525" builtinId="9" hidden="1"/>
    <cellStyle name="Hiperlink Visitado" xfId="16527" builtinId="9" hidden="1"/>
    <cellStyle name="Hiperlink Visitado" xfId="16529" builtinId="9" hidden="1"/>
    <cellStyle name="Hiperlink Visitado" xfId="16531" builtinId="9" hidden="1"/>
    <cellStyle name="Hiperlink Visitado" xfId="16533" builtinId="9" hidden="1"/>
    <cellStyle name="Hiperlink Visitado" xfId="16535" builtinId="9" hidden="1"/>
    <cellStyle name="Hiperlink Visitado" xfId="16537" builtinId="9" hidden="1"/>
    <cellStyle name="Hiperlink Visitado" xfId="16539" builtinId="9" hidden="1"/>
    <cellStyle name="Hiperlink Visitado" xfId="16541" builtinId="9" hidden="1"/>
    <cellStyle name="Hiperlink Visitado" xfId="16543" builtinId="9" hidden="1"/>
    <cellStyle name="Hiperlink Visitado" xfId="16545" builtinId="9" hidden="1"/>
    <cellStyle name="Hiperlink Visitado" xfId="16547" builtinId="9" hidden="1"/>
    <cellStyle name="Hiperlink Visitado" xfId="16549" builtinId="9" hidden="1"/>
    <cellStyle name="Hiperlink Visitado" xfId="16551" builtinId="9" hidden="1"/>
    <cellStyle name="Hiperlink Visitado" xfId="16553" builtinId="9" hidden="1"/>
    <cellStyle name="Hiperlink Visitado" xfId="16555" builtinId="9" hidden="1"/>
    <cellStyle name="Hiperlink Visitado" xfId="16557" builtinId="9" hidden="1"/>
    <cellStyle name="Hiperlink Visitado" xfId="16559" builtinId="9" hidden="1"/>
    <cellStyle name="Hiperlink Visitado" xfId="16561" builtinId="9" hidden="1"/>
    <cellStyle name="Hiperlink Visitado" xfId="16563" builtinId="9" hidden="1"/>
    <cellStyle name="Hiperlink Visitado" xfId="16565" builtinId="9" hidden="1"/>
    <cellStyle name="Hiperlink Visitado" xfId="16567" builtinId="9" hidden="1"/>
    <cellStyle name="Hiperlink Visitado" xfId="16569" builtinId="9" hidden="1"/>
    <cellStyle name="Hiperlink Visitado" xfId="16571" builtinId="9" hidden="1"/>
    <cellStyle name="Hiperlink Visitado" xfId="16573" builtinId="9" hidden="1"/>
    <cellStyle name="Hiperlink Visitado" xfId="16575" builtinId="9" hidden="1"/>
    <cellStyle name="Hiperlink Visitado" xfId="16577" builtinId="9" hidden="1"/>
    <cellStyle name="Hiperlink Visitado" xfId="16579" builtinId="9" hidden="1"/>
    <cellStyle name="Hiperlink Visitado" xfId="16581" builtinId="9" hidden="1"/>
    <cellStyle name="Hiperlink Visitado" xfId="16583" builtinId="9" hidden="1"/>
    <cellStyle name="Hiperlink Visitado" xfId="16585" builtinId="9" hidden="1"/>
    <cellStyle name="Hiperlink Visitado" xfId="16587" builtinId="9" hidden="1"/>
    <cellStyle name="Hiperlink Visitado" xfId="16589" builtinId="9" hidden="1"/>
    <cellStyle name="Hiperlink Visitado" xfId="16591" builtinId="9" hidden="1"/>
    <cellStyle name="Hiperlink Visitado" xfId="16593" builtinId="9" hidden="1"/>
    <cellStyle name="Hiperlink Visitado" xfId="16595" builtinId="9" hidden="1"/>
    <cellStyle name="Hiperlink Visitado" xfId="16597" builtinId="9" hidden="1"/>
    <cellStyle name="Hiperlink Visitado" xfId="16599" builtinId="9" hidden="1"/>
    <cellStyle name="Hiperlink Visitado" xfId="16601" builtinId="9" hidden="1"/>
    <cellStyle name="Hiperlink Visitado" xfId="16603" builtinId="9" hidden="1"/>
    <cellStyle name="Hiperlink Visitado" xfId="16605" builtinId="9" hidden="1"/>
    <cellStyle name="Hiperlink Visitado" xfId="16607" builtinId="9" hidden="1"/>
    <cellStyle name="Hiperlink Visitado" xfId="16609" builtinId="9" hidden="1"/>
    <cellStyle name="Hiperlink Visitado" xfId="16611" builtinId="9" hidden="1"/>
    <cellStyle name="Hiperlink Visitado" xfId="16613" builtinId="9" hidden="1"/>
    <cellStyle name="Hiperlink Visitado" xfId="16615" builtinId="9" hidden="1"/>
    <cellStyle name="Hiperlink Visitado" xfId="16617" builtinId="9" hidden="1"/>
    <cellStyle name="Hiperlink Visitado" xfId="16619" builtinId="9" hidden="1"/>
    <cellStyle name="Hiperlink Visitado" xfId="16621" builtinId="9" hidden="1"/>
    <cellStyle name="Hiperlink Visitado" xfId="16623" builtinId="9" hidden="1"/>
    <cellStyle name="Hiperlink Visitado" xfId="16625" builtinId="9" hidden="1"/>
    <cellStyle name="Hiperlink Visitado" xfId="16627" builtinId="9" hidden="1"/>
    <cellStyle name="Hiperlink Visitado" xfId="16629" builtinId="9" hidden="1"/>
    <cellStyle name="Hiperlink Visitado" xfId="16631" builtinId="9" hidden="1"/>
    <cellStyle name="Hiperlink Visitado" xfId="16633" builtinId="9" hidden="1"/>
    <cellStyle name="Hiperlink Visitado" xfId="16635" builtinId="9" hidden="1"/>
    <cellStyle name="Hiperlink Visitado" xfId="16637" builtinId="9" hidden="1"/>
    <cellStyle name="Hiperlink Visitado" xfId="16639" builtinId="9" hidden="1"/>
    <cellStyle name="Hiperlink Visitado" xfId="16641" builtinId="9" hidden="1"/>
    <cellStyle name="Hiperlink Visitado" xfId="16643" builtinId="9" hidden="1"/>
    <cellStyle name="Hiperlink Visitado" xfId="16645" builtinId="9" hidden="1"/>
    <cellStyle name="Hiperlink Visitado" xfId="16647" builtinId="9" hidden="1"/>
    <cellStyle name="Hiperlink Visitado" xfId="16649" builtinId="9" hidden="1"/>
    <cellStyle name="Hiperlink Visitado" xfId="16651" builtinId="9" hidden="1"/>
    <cellStyle name="Hiperlink Visitado" xfId="16653" builtinId="9" hidden="1"/>
    <cellStyle name="Hiperlink Visitado" xfId="16655" builtinId="9" hidden="1"/>
    <cellStyle name="Hiperlink Visitado" xfId="16657" builtinId="9" hidden="1"/>
    <cellStyle name="Hiperlink Visitado" xfId="16659" builtinId="9" hidden="1"/>
    <cellStyle name="Hiperlink Visitado" xfId="16661" builtinId="9" hidden="1"/>
    <cellStyle name="Hiperlink Visitado" xfId="16663" builtinId="9" hidden="1"/>
    <cellStyle name="Hiperlink Visitado" xfId="16665" builtinId="9" hidden="1"/>
    <cellStyle name="Hiperlink Visitado" xfId="16667" builtinId="9" hidden="1"/>
    <cellStyle name="Hiperlink Visitado" xfId="16669" builtinId="9" hidden="1"/>
    <cellStyle name="Hiperlink Visitado" xfId="16671" builtinId="9" hidden="1"/>
    <cellStyle name="Hiperlink Visitado" xfId="16673" builtinId="9" hidden="1"/>
    <cellStyle name="Hiperlink Visitado" xfId="16675" builtinId="9" hidden="1"/>
    <cellStyle name="Hiperlink Visitado" xfId="16686" builtinId="9" hidden="1"/>
    <cellStyle name="Hiperlink Visitado" xfId="16688" builtinId="9" hidden="1"/>
    <cellStyle name="Hiperlink Visitado" xfId="16690" builtinId="9" hidden="1"/>
    <cellStyle name="Hiperlink Visitado" xfId="16692" builtinId="9" hidden="1"/>
    <cellStyle name="Hiperlink Visitado" xfId="16694" builtinId="9" hidden="1"/>
    <cellStyle name="Hiperlink Visitado" xfId="16696" builtinId="9" hidden="1"/>
    <cellStyle name="Hiperlink Visitado" xfId="16698" builtinId="9" hidden="1"/>
    <cellStyle name="Hiperlink Visitado" xfId="16700" builtinId="9" hidden="1"/>
    <cellStyle name="Hiperlink Visitado" xfId="16702" builtinId="9" hidden="1"/>
    <cellStyle name="Hiperlink Visitado" xfId="16704" builtinId="9" hidden="1"/>
    <cellStyle name="Hiperlink Visitado" xfId="16706" builtinId="9" hidden="1"/>
    <cellStyle name="Hiperlink Visitado" xfId="16708" builtinId="9" hidden="1"/>
    <cellStyle name="Hiperlink Visitado" xfId="16710" builtinId="9" hidden="1"/>
    <cellStyle name="Hiperlink Visitado" xfId="16712" builtinId="9" hidden="1"/>
    <cellStyle name="Hiperlink Visitado" xfId="16714" builtinId="9" hidden="1"/>
    <cellStyle name="Hiperlink Visitado" xfId="16716" builtinId="9" hidden="1"/>
    <cellStyle name="Hiperlink Visitado" xfId="16718" builtinId="9" hidden="1"/>
    <cellStyle name="Hiperlink Visitado" xfId="16720" builtinId="9" hidden="1"/>
    <cellStyle name="Hiperlink Visitado" xfId="16722" builtinId="9" hidden="1"/>
    <cellStyle name="Hiperlink Visitado" xfId="16724" builtinId="9" hidden="1"/>
    <cellStyle name="Hiperlink Visitado" xfId="16726" builtinId="9" hidden="1"/>
    <cellStyle name="Hiperlink Visitado" xfId="16728" builtinId="9" hidden="1"/>
    <cellStyle name="Hiperlink Visitado" xfId="16730" builtinId="9" hidden="1"/>
    <cellStyle name="Hiperlink Visitado" xfId="16732" builtinId="9" hidden="1"/>
    <cellStyle name="Hiperlink Visitado" xfId="16734" builtinId="9" hidden="1"/>
    <cellStyle name="Hiperlink Visitado" xfId="16736" builtinId="9" hidden="1"/>
    <cellStyle name="Hiperlink Visitado" xfId="16738" builtinId="9" hidden="1"/>
    <cellStyle name="Hiperlink Visitado" xfId="16740" builtinId="9" hidden="1"/>
    <cellStyle name="Hiperlink Visitado" xfId="16742" builtinId="9" hidden="1"/>
    <cellStyle name="Hiperlink Visitado" xfId="16744" builtinId="9" hidden="1"/>
    <cellStyle name="Hiperlink Visitado" xfId="16746" builtinId="9" hidden="1"/>
    <cellStyle name="Hiperlink Visitado" xfId="16748" builtinId="9" hidden="1"/>
    <cellStyle name="Hiperlink Visitado" xfId="16750" builtinId="9" hidden="1"/>
    <cellStyle name="Hiperlink Visitado" xfId="16752" builtinId="9" hidden="1"/>
    <cellStyle name="Hiperlink Visitado" xfId="16754" builtinId="9" hidden="1"/>
    <cellStyle name="Hiperlink Visitado" xfId="16756" builtinId="9" hidden="1"/>
    <cellStyle name="Hiperlink Visitado" xfId="16758" builtinId="9" hidden="1"/>
    <cellStyle name="Hiperlink Visitado" xfId="16760" builtinId="9" hidden="1"/>
    <cellStyle name="Hiperlink Visitado" xfId="16762" builtinId="9" hidden="1"/>
    <cellStyle name="Hiperlink Visitado" xfId="16764" builtinId="9" hidden="1"/>
    <cellStyle name="Hiperlink Visitado" xfId="16766" builtinId="9" hidden="1"/>
    <cellStyle name="Hiperlink Visitado" xfId="16768" builtinId="9" hidden="1"/>
    <cellStyle name="Hiperlink Visitado" xfId="16770" builtinId="9" hidden="1"/>
    <cellStyle name="Hiperlink Visitado" xfId="16772" builtinId="9" hidden="1"/>
    <cellStyle name="Hiperlink Visitado" xfId="16774" builtinId="9" hidden="1"/>
    <cellStyle name="Hiperlink Visitado" xfId="16776" builtinId="9" hidden="1"/>
    <cellStyle name="Hiperlink Visitado" xfId="16778" builtinId="9" hidden="1"/>
    <cellStyle name="Hiperlink Visitado" xfId="16780" builtinId="9" hidden="1"/>
    <cellStyle name="Hiperlink Visitado" xfId="16782" builtinId="9" hidden="1"/>
    <cellStyle name="Hiperlink Visitado" xfId="16676" builtinId="9" hidden="1"/>
    <cellStyle name="Hiperlink Visitado" xfId="16786" builtinId="9" hidden="1"/>
    <cellStyle name="Hiperlink Visitado" xfId="16788" builtinId="9" hidden="1"/>
    <cellStyle name="Hiperlink Visitado" xfId="16790" builtinId="9" hidden="1"/>
    <cellStyle name="Hiperlink Visitado" xfId="16792" builtinId="9" hidden="1"/>
    <cellStyle name="Hiperlink Visitado" xfId="16794" builtinId="9" hidden="1"/>
    <cellStyle name="Hiperlink Visitado" xfId="16796" builtinId="9" hidden="1"/>
    <cellStyle name="Hiperlink Visitado" xfId="16798" builtinId="9" hidden="1"/>
    <cellStyle name="Hiperlink Visitado" xfId="16800" builtinId="9" hidden="1"/>
    <cellStyle name="Hiperlink Visitado" xfId="16802" builtinId="9" hidden="1"/>
    <cellStyle name="Hiperlink Visitado" xfId="16804" builtinId="9" hidden="1"/>
    <cellStyle name="Hiperlink Visitado" xfId="16806" builtinId="9" hidden="1"/>
    <cellStyle name="Hiperlink Visitado" xfId="16808" builtinId="9" hidden="1"/>
    <cellStyle name="Hiperlink Visitado" xfId="16810" builtinId="9" hidden="1"/>
    <cellStyle name="Hiperlink Visitado" xfId="16812" builtinId="9" hidden="1"/>
    <cellStyle name="Hiperlink Visitado" xfId="16814" builtinId="9" hidden="1"/>
    <cellStyle name="Hiperlink Visitado" xfId="16816" builtinId="9" hidden="1"/>
    <cellStyle name="Hiperlink Visitado" xfId="16818" builtinId="9" hidden="1"/>
    <cellStyle name="Hiperlink Visitado" xfId="16820" builtinId="9" hidden="1"/>
    <cellStyle name="Hiperlink Visitado" xfId="16822" builtinId="9" hidden="1"/>
    <cellStyle name="Hiperlink Visitado" xfId="16824" builtinId="9" hidden="1"/>
    <cellStyle name="Hiperlink Visitado" xfId="16826" builtinId="9" hidden="1"/>
    <cellStyle name="Hiperlink Visitado" xfId="16828" builtinId="9" hidden="1"/>
    <cellStyle name="Hiperlink Visitado" xfId="16830" builtinId="9" hidden="1"/>
    <cellStyle name="Hiperlink Visitado" xfId="16832" builtinId="9" hidden="1"/>
    <cellStyle name="Hiperlink Visitado" xfId="16834" builtinId="9" hidden="1"/>
    <cellStyle name="Hiperlink Visitado" xfId="16836" builtinId="9" hidden="1"/>
    <cellStyle name="Hiperlink Visitado" xfId="16838" builtinId="9" hidden="1"/>
    <cellStyle name="Hiperlink Visitado" xfId="16840" builtinId="9" hidden="1"/>
    <cellStyle name="Hiperlink Visitado" xfId="16842" builtinId="9" hidden="1"/>
    <cellStyle name="Hiperlink Visitado" xfId="16844" builtinId="9" hidden="1"/>
    <cellStyle name="Hiperlink Visitado" xfId="16846" builtinId="9" hidden="1"/>
    <cellStyle name="Hiperlink Visitado" xfId="16848" builtinId="9" hidden="1"/>
    <cellStyle name="Hiperlink Visitado" xfId="16850" builtinId="9" hidden="1"/>
    <cellStyle name="Hiperlink Visitado" xfId="16852" builtinId="9" hidden="1"/>
    <cellStyle name="Hiperlink Visitado" xfId="16854" builtinId="9" hidden="1"/>
    <cellStyle name="Hiperlink Visitado" xfId="16856" builtinId="9" hidden="1"/>
    <cellStyle name="Hiperlink Visitado" xfId="16858" builtinId="9" hidden="1"/>
    <cellStyle name="Hiperlink Visitado" xfId="16860" builtinId="9" hidden="1"/>
    <cellStyle name="Hiperlink Visitado" xfId="16862" builtinId="9" hidden="1"/>
    <cellStyle name="Hiperlink Visitado" xfId="16864" builtinId="9" hidden="1"/>
    <cellStyle name="Hiperlink Visitado" xfId="16866" builtinId="9" hidden="1"/>
    <cellStyle name="Hiperlink Visitado" xfId="16868" builtinId="9" hidden="1"/>
    <cellStyle name="Hiperlink Visitado" xfId="16870" builtinId="9" hidden="1"/>
    <cellStyle name="Hiperlink Visitado" xfId="16872" builtinId="9" hidden="1"/>
    <cellStyle name="Hiperlink Visitado" xfId="16874" builtinId="9" hidden="1"/>
    <cellStyle name="Hiperlink Visitado" xfId="16876" builtinId="9" hidden="1"/>
    <cellStyle name="Hiperlink Visitado" xfId="16878" builtinId="9" hidden="1"/>
    <cellStyle name="Hiperlink Visitado" xfId="16880" builtinId="9" hidden="1"/>
    <cellStyle name="Hiperlink Visitado" xfId="16684" builtinId="9" hidden="1"/>
    <cellStyle name="Hiperlink Visitado" xfId="16884" builtinId="9" hidden="1"/>
    <cellStyle name="Hiperlink Visitado" xfId="16886" builtinId="9" hidden="1"/>
    <cellStyle name="Hiperlink Visitado" xfId="16888" builtinId="9" hidden="1"/>
    <cellStyle name="Hiperlink Visitado" xfId="16890" builtinId="9" hidden="1"/>
    <cellStyle name="Hiperlink Visitado" xfId="16892" builtinId="9" hidden="1"/>
    <cellStyle name="Hiperlink Visitado" xfId="16894" builtinId="9" hidden="1"/>
    <cellStyle name="Hiperlink Visitado" xfId="16896" builtinId="9" hidden="1"/>
    <cellStyle name="Hiperlink Visitado" xfId="16898" builtinId="9" hidden="1"/>
    <cellStyle name="Hiperlink Visitado" xfId="16900" builtinId="9" hidden="1"/>
    <cellStyle name="Hiperlink Visitado" xfId="16902" builtinId="9" hidden="1"/>
    <cellStyle name="Hiperlink Visitado" xfId="16904" builtinId="9" hidden="1"/>
    <cellStyle name="Hiperlink Visitado" xfId="16906" builtinId="9" hidden="1"/>
    <cellStyle name="Hiperlink Visitado" xfId="16908" builtinId="9" hidden="1"/>
    <cellStyle name="Hiperlink Visitado" xfId="16910" builtinId="9" hidden="1"/>
    <cellStyle name="Hiperlink Visitado" xfId="16912" builtinId="9" hidden="1"/>
    <cellStyle name="Hiperlink Visitado" xfId="16914" builtinId="9" hidden="1"/>
    <cellStyle name="Hiperlink Visitado" xfId="16916" builtinId="9" hidden="1"/>
    <cellStyle name="Hiperlink Visitado" xfId="16918" builtinId="9" hidden="1"/>
    <cellStyle name="Hiperlink Visitado" xfId="16920" builtinId="9" hidden="1"/>
    <cellStyle name="Hiperlink Visitado" xfId="16922" builtinId="9" hidden="1"/>
    <cellStyle name="Hiperlink Visitado" xfId="16924" builtinId="9" hidden="1"/>
    <cellStyle name="Hiperlink Visitado" xfId="16926" builtinId="9" hidden="1"/>
    <cellStyle name="Hiperlink Visitado" xfId="16928" builtinId="9" hidden="1"/>
    <cellStyle name="Hiperlink Visitado" xfId="16930" builtinId="9" hidden="1"/>
    <cellStyle name="Hiperlink Visitado" xfId="16932" builtinId="9" hidden="1"/>
    <cellStyle name="Hiperlink Visitado" xfId="16934" builtinId="9" hidden="1"/>
    <cellStyle name="Hiperlink Visitado" xfId="16936" builtinId="9" hidden="1"/>
    <cellStyle name="Hiperlink Visitado" xfId="16938" builtinId="9" hidden="1"/>
    <cellStyle name="Hiperlink Visitado" xfId="16940" builtinId="9" hidden="1"/>
    <cellStyle name="Hiperlink Visitado" xfId="16942" builtinId="9" hidden="1"/>
    <cellStyle name="Hiperlink Visitado" xfId="16944" builtinId="9" hidden="1"/>
    <cellStyle name="Hiperlink Visitado" xfId="16946" builtinId="9" hidden="1"/>
    <cellStyle name="Hiperlink Visitado" xfId="16948" builtinId="9" hidden="1"/>
    <cellStyle name="Hiperlink Visitado" xfId="16950" builtinId="9" hidden="1"/>
    <cellStyle name="Hiperlink Visitado" xfId="16952" builtinId="9" hidden="1"/>
    <cellStyle name="Hiperlink Visitado" xfId="16954" builtinId="9" hidden="1"/>
    <cellStyle name="Hiperlink Visitado" xfId="16956" builtinId="9" hidden="1"/>
    <cellStyle name="Hiperlink Visitado" xfId="16958" builtinId="9" hidden="1"/>
    <cellStyle name="Hiperlink Visitado" xfId="16960" builtinId="9" hidden="1"/>
    <cellStyle name="Hiperlink Visitado" xfId="16962" builtinId="9" hidden="1"/>
    <cellStyle name="Hiperlink Visitado" xfId="16964" builtinId="9" hidden="1"/>
    <cellStyle name="Hiperlink Visitado" xfId="16966" builtinId="9" hidden="1"/>
    <cellStyle name="Hiperlink Visitado" xfId="16968" builtinId="9" hidden="1"/>
    <cellStyle name="Hiperlink Visitado" xfId="16970" builtinId="9" hidden="1"/>
    <cellStyle name="Hiperlink Visitado" xfId="16972" builtinId="9" hidden="1"/>
    <cellStyle name="Hiperlink Visitado" xfId="16974" builtinId="9" hidden="1"/>
    <cellStyle name="Hiperlink Visitado" xfId="16976" builtinId="9" hidden="1"/>
    <cellStyle name="Hiperlink Visitado" xfId="16978" builtinId="9" hidden="1"/>
    <cellStyle name="Hiperlink Visitado" xfId="16680" builtinId="9" hidden="1"/>
    <cellStyle name="Hiperlink Visitado" xfId="16982" builtinId="9" hidden="1"/>
    <cellStyle name="Hiperlink Visitado" xfId="16984" builtinId="9" hidden="1"/>
    <cellStyle name="Hiperlink Visitado" xfId="16986" builtinId="9" hidden="1"/>
    <cellStyle name="Hiperlink Visitado" xfId="16988" builtinId="9" hidden="1"/>
    <cellStyle name="Hiperlink Visitado" xfId="16990" builtinId="9" hidden="1"/>
    <cellStyle name="Hiperlink Visitado" xfId="16992" builtinId="9" hidden="1"/>
    <cellStyle name="Hiperlink Visitado" xfId="16994" builtinId="9" hidden="1"/>
    <cellStyle name="Hiperlink Visitado" xfId="16996" builtinId="9" hidden="1"/>
    <cellStyle name="Hiperlink Visitado" xfId="16998" builtinId="9" hidden="1"/>
    <cellStyle name="Hiperlink Visitado" xfId="17000" builtinId="9" hidden="1"/>
    <cellStyle name="Hiperlink Visitado" xfId="17002" builtinId="9" hidden="1"/>
    <cellStyle name="Hiperlink Visitado" xfId="17004" builtinId="9" hidden="1"/>
    <cellStyle name="Hiperlink Visitado" xfId="17006" builtinId="9" hidden="1"/>
    <cellStyle name="Hiperlink Visitado" xfId="17008" builtinId="9" hidden="1"/>
    <cellStyle name="Hiperlink Visitado" xfId="17010" builtinId="9" hidden="1"/>
    <cellStyle name="Hiperlink Visitado" xfId="17012" builtinId="9" hidden="1"/>
    <cellStyle name="Hiperlink Visitado" xfId="17014" builtinId="9" hidden="1"/>
    <cellStyle name="Hiperlink Visitado" xfId="17016" builtinId="9" hidden="1"/>
    <cellStyle name="Hiperlink Visitado" xfId="17018" builtinId="9" hidden="1"/>
    <cellStyle name="Hiperlink Visitado" xfId="17020" builtinId="9" hidden="1"/>
    <cellStyle name="Hiperlink Visitado" xfId="17022" builtinId="9" hidden="1"/>
    <cellStyle name="Hiperlink Visitado" xfId="17024" builtinId="9" hidden="1"/>
    <cellStyle name="Hiperlink Visitado" xfId="17026" builtinId="9" hidden="1"/>
    <cellStyle name="Hiperlink Visitado" xfId="17028" builtinId="9" hidden="1"/>
    <cellStyle name="Hiperlink Visitado" xfId="17030" builtinId="9" hidden="1"/>
    <cellStyle name="Hiperlink Visitado" xfId="17032" builtinId="9" hidden="1"/>
    <cellStyle name="Hiperlink Visitado" xfId="17034" builtinId="9" hidden="1"/>
    <cellStyle name="Hiperlink Visitado" xfId="17036" builtinId="9" hidden="1"/>
    <cellStyle name="Hiperlink Visitado" xfId="17038" builtinId="9" hidden="1"/>
    <cellStyle name="Hiperlink Visitado" xfId="17040" builtinId="9" hidden="1"/>
    <cellStyle name="Hiperlink Visitado" xfId="17042" builtinId="9" hidden="1"/>
    <cellStyle name="Hiperlink Visitado" xfId="17044" builtinId="9" hidden="1"/>
    <cellStyle name="Hiperlink Visitado" xfId="17046" builtinId="9" hidden="1"/>
    <cellStyle name="Hiperlink Visitado" xfId="17048" builtinId="9" hidden="1"/>
    <cellStyle name="Hiperlink Visitado" xfId="17050" builtinId="9" hidden="1"/>
    <cellStyle name="Hiperlink Visitado" xfId="17052" builtinId="9" hidden="1"/>
    <cellStyle name="Hiperlink Visitado" xfId="17054" builtinId="9" hidden="1"/>
    <cellStyle name="Hiperlink Visitado" xfId="17056" builtinId="9" hidden="1"/>
    <cellStyle name="Hiperlink Visitado" xfId="17058" builtinId="9" hidden="1"/>
    <cellStyle name="Hiperlink Visitado" xfId="17060" builtinId="9" hidden="1"/>
    <cellStyle name="Hiperlink Visitado" xfId="17062" builtinId="9" hidden="1"/>
    <cellStyle name="Hiperlink Visitado" xfId="17064" builtinId="9" hidden="1"/>
    <cellStyle name="Hiperlink Visitado" xfId="17066" builtinId="9" hidden="1"/>
    <cellStyle name="Hiperlink Visitado" xfId="17068" builtinId="9" hidden="1"/>
    <cellStyle name="Hiperlink Visitado" xfId="17070" builtinId="9" hidden="1"/>
    <cellStyle name="Hiperlink Visitado" xfId="17072" builtinId="9" hidden="1"/>
    <cellStyle name="Hiperlink Visitado" xfId="17074" builtinId="9" hidden="1"/>
    <cellStyle name="Hiperlink Visitado" xfId="17076" builtinId="9" hidden="1"/>
    <cellStyle name="Hiperlink Visitado" xfId="16679" builtinId="9" hidden="1"/>
    <cellStyle name="Hiperlink Visitado" xfId="17080" builtinId="9" hidden="1"/>
    <cellStyle name="Hiperlink Visitado" xfId="17082" builtinId="9" hidden="1"/>
    <cellStyle name="Hiperlink Visitado" xfId="17084" builtinId="9" hidden="1"/>
    <cellStyle name="Hiperlink Visitado" xfId="17086" builtinId="9" hidden="1"/>
    <cellStyle name="Hiperlink Visitado" xfId="17088" builtinId="9" hidden="1"/>
    <cellStyle name="Hiperlink Visitado" xfId="17090" builtinId="9" hidden="1"/>
    <cellStyle name="Hiperlink Visitado" xfId="17092" builtinId="9" hidden="1"/>
    <cellStyle name="Hiperlink Visitado" xfId="17094" builtinId="9" hidden="1"/>
    <cellStyle name="Hiperlink Visitado" xfId="17096" builtinId="9" hidden="1"/>
    <cellStyle name="Hiperlink Visitado" xfId="17098" builtinId="9" hidden="1"/>
    <cellStyle name="Hiperlink Visitado" xfId="17100" builtinId="9" hidden="1"/>
    <cellStyle name="Hiperlink Visitado" xfId="17102" builtinId="9" hidden="1"/>
    <cellStyle name="Hiperlink Visitado" xfId="17104" builtinId="9" hidden="1"/>
    <cellStyle name="Hiperlink Visitado" xfId="17106" builtinId="9" hidden="1"/>
    <cellStyle name="Hiperlink Visitado" xfId="17108" builtinId="9" hidden="1"/>
    <cellStyle name="Hiperlink Visitado" xfId="17110" builtinId="9" hidden="1"/>
    <cellStyle name="Hiperlink Visitado" xfId="17112" builtinId="9" hidden="1"/>
    <cellStyle name="Hiperlink Visitado" xfId="17114" builtinId="9" hidden="1"/>
    <cellStyle name="Hiperlink Visitado" xfId="17116" builtinId="9" hidden="1"/>
    <cellStyle name="Hiperlink Visitado" xfId="17118" builtinId="9" hidden="1"/>
    <cellStyle name="Hiperlink Visitado" xfId="17120" builtinId="9" hidden="1"/>
    <cellStyle name="Hiperlink Visitado" xfId="17122" builtinId="9" hidden="1"/>
    <cellStyle name="Hiperlink Visitado" xfId="17124" builtinId="9" hidden="1"/>
    <cellStyle name="Hiperlink Visitado" xfId="17126" builtinId="9" hidden="1"/>
    <cellStyle name="Hiperlink Visitado" xfId="17128" builtinId="9" hidden="1"/>
    <cellStyle name="Hiperlink Visitado" xfId="17130" builtinId="9" hidden="1"/>
    <cellStyle name="Hiperlink Visitado" xfId="17132" builtinId="9" hidden="1"/>
    <cellStyle name="Hiperlink Visitado" xfId="17134" builtinId="9" hidden="1"/>
    <cellStyle name="Hiperlink Visitado" xfId="17136" builtinId="9" hidden="1"/>
    <cellStyle name="Hiperlink Visitado" xfId="17138" builtinId="9" hidden="1"/>
    <cellStyle name="Hiperlink Visitado" xfId="17140" builtinId="9" hidden="1"/>
    <cellStyle name="Hiperlink Visitado" xfId="17142" builtinId="9" hidden="1"/>
    <cellStyle name="Hiperlink Visitado" xfId="17144" builtinId="9" hidden="1"/>
    <cellStyle name="Hiperlink Visitado" xfId="17146" builtinId="9" hidden="1"/>
    <cellStyle name="Hiperlink Visitado" xfId="17148" builtinId="9" hidden="1"/>
    <cellStyle name="Hiperlink Visitado" xfId="17150" builtinId="9" hidden="1"/>
    <cellStyle name="Hiperlink Visitado" xfId="17152" builtinId="9" hidden="1"/>
    <cellStyle name="Hiperlink Visitado" xfId="17154" builtinId="9" hidden="1"/>
    <cellStyle name="Hiperlink Visitado" xfId="17156" builtinId="9" hidden="1"/>
    <cellStyle name="Hiperlink Visitado" xfId="17158" builtinId="9" hidden="1"/>
    <cellStyle name="Hiperlink Visitado" xfId="17160" builtinId="9" hidden="1"/>
    <cellStyle name="Hiperlink Visitado" xfId="17162" builtinId="9" hidden="1"/>
    <cellStyle name="Hiperlink Visitado" xfId="17164" builtinId="9" hidden="1"/>
    <cellStyle name="Hiperlink Visitado" xfId="17166" builtinId="9" hidden="1"/>
    <cellStyle name="Hiperlink Visitado" xfId="17168" builtinId="9" hidden="1"/>
    <cellStyle name="Hiperlink Visitado" xfId="17170" builtinId="9" hidden="1"/>
    <cellStyle name="Hiperlink Visitado" xfId="17172" builtinId="9" hidden="1"/>
    <cellStyle name="Hiperlink Visitado" xfId="17174" builtinId="9" hidden="1"/>
    <cellStyle name="Hiperlink Visitado" xfId="16682" builtinId="9" hidden="1"/>
    <cellStyle name="Hiperlink Visitado" xfId="17178" builtinId="9" hidden="1"/>
    <cellStyle name="Hiperlink Visitado" xfId="17180" builtinId="9" hidden="1"/>
    <cellStyle name="Hiperlink Visitado" xfId="17182" builtinId="9" hidden="1"/>
    <cellStyle name="Hiperlink Visitado" xfId="17184" builtinId="9" hidden="1"/>
    <cellStyle name="Hiperlink Visitado" xfId="17186" builtinId="9" hidden="1"/>
    <cellStyle name="Hiperlink Visitado" xfId="17188" builtinId="9" hidden="1"/>
    <cellStyle name="Hiperlink Visitado" xfId="17190" builtinId="9" hidden="1"/>
    <cellStyle name="Hiperlink Visitado" xfId="17192" builtinId="9" hidden="1"/>
    <cellStyle name="Hiperlink Visitado" xfId="17194" builtinId="9" hidden="1"/>
    <cellStyle name="Hiperlink Visitado" xfId="17196" builtinId="9" hidden="1"/>
    <cellStyle name="Hiperlink Visitado" xfId="17198" builtinId="9" hidden="1"/>
    <cellStyle name="Hiperlink Visitado" xfId="17200" builtinId="9" hidden="1"/>
    <cellStyle name="Hiperlink Visitado" xfId="17202" builtinId="9" hidden="1"/>
    <cellStyle name="Hiperlink Visitado" xfId="17204" builtinId="9" hidden="1"/>
    <cellStyle name="Hiperlink Visitado" xfId="17206" builtinId="9" hidden="1"/>
    <cellStyle name="Hiperlink Visitado" xfId="17208" builtinId="9" hidden="1"/>
    <cellStyle name="Hiperlink Visitado" xfId="17210" builtinId="9" hidden="1"/>
    <cellStyle name="Hiperlink Visitado" xfId="17212" builtinId="9" hidden="1"/>
    <cellStyle name="Hiperlink Visitado" xfId="17214" builtinId="9" hidden="1"/>
    <cellStyle name="Hiperlink Visitado" xfId="17216" builtinId="9" hidden="1"/>
    <cellStyle name="Hiperlink Visitado" xfId="17218" builtinId="9" hidden="1"/>
    <cellStyle name="Hiperlink Visitado" xfId="17220" builtinId="9" hidden="1"/>
    <cellStyle name="Hiperlink Visitado" xfId="17222" builtinId="9" hidden="1"/>
    <cellStyle name="Hiperlink Visitado" xfId="17224" builtinId="9" hidden="1"/>
    <cellStyle name="Hiperlink Visitado" xfId="17226" builtinId="9" hidden="1"/>
    <cellStyle name="Hiperlink Visitado" xfId="17228" builtinId="9" hidden="1"/>
    <cellStyle name="Hiperlink Visitado" xfId="17230" builtinId="9" hidden="1"/>
    <cellStyle name="Hiperlink Visitado" xfId="17232" builtinId="9" hidden="1"/>
    <cellStyle name="Hiperlink Visitado" xfId="17234" builtinId="9" hidden="1"/>
    <cellStyle name="Hiperlink Visitado" xfId="17236" builtinId="9" hidden="1"/>
    <cellStyle name="Hiperlink Visitado" xfId="17238" builtinId="9" hidden="1"/>
    <cellStyle name="Hiperlink Visitado" xfId="17240" builtinId="9" hidden="1"/>
    <cellStyle name="Hiperlink Visitado" xfId="17242" builtinId="9" hidden="1"/>
    <cellStyle name="Hiperlink Visitado" xfId="17244" builtinId="9" hidden="1"/>
    <cellStyle name="Hiperlink Visitado" xfId="17246" builtinId="9" hidden="1"/>
    <cellStyle name="Hiperlink Visitado" xfId="17248" builtinId="9" hidden="1"/>
    <cellStyle name="Hiperlink Visitado" xfId="17250" builtinId="9" hidden="1"/>
    <cellStyle name="Hiperlink Visitado" xfId="17252" builtinId="9" hidden="1"/>
    <cellStyle name="Hiperlink Visitado" xfId="17254" builtinId="9" hidden="1"/>
    <cellStyle name="Hiperlink Visitado" xfId="17256" builtinId="9" hidden="1"/>
    <cellStyle name="Hiperlink Visitado" xfId="17258" builtinId="9" hidden="1"/>
    <cellStyle name="Hiperlink Visitado" xfId="17260" builtinId="9" hidden="1"/>
    <cellStyle name="Hiperlink Visitado" xfId="17262" builtinId="9" hidden="1"/>
    <cellStyle name="Hiperlink Visitado" xfId="17264" builtinId="9" hidden="1"/>
    <cellStyle name="Hiperlink Visitado" xfId="17266" builtinId="9" hidden="1"/>
    <cellStyle name="Hiperlink Visitado" xfId="17268" builtinId="9" hidden="1"/>
    <cellStyle name="Hiperlink Visitado" xfId="17270" builtinId="9" hidden="1"/>
    <cellStyle name="Hiperlink Visitado" xfId="17272" builtinId="9" hidden="1"/>
    <cellStyle name="Hiperlink Visitado" xfId="16677" builtinId="9" hidden="1"/>
    <cellStyle name="Hiperlink Visitado" xfId="17276" builtinId="9" hidden="1"/>
    <cellStyle name="Hiperlink Visitado" xfId="17278" builtinId="9" hidden="1"/>
    <cellStyle name="Hiperlink Visitado" xfId="17280" builtinId="9" hidden="1"/>
    <cellStyle name="Hiperlink Visitado" xfId="17282" builtinId="9" hidden="1"/>
    <cellStyle name="Hiperlink Visitado" xfId="17284" builtinId="9" hidden="1"/>
    <cellStyle name="Hiperlink Visitado" xfId="17286" builtinId="9" hidden="1"/>
    <cellStyle name="Hiperlink Visitado" xfId="17288" builtinId="9" hidden="1"/>
    <cellStyle name="Hiperlink Visitado" xfId="17290" builtinId="9" hidden="1"/>
    <cellStyle name="Hiperlink Visitado" xfId="17292" builtinId="9" hidden="1"/>
    <cellStyle name="Hiperlink Visitado" xfId="17294" builtinId="9" hidden="1"/>
    <cellStyle name="Hiperlink Visitado" xfId="17296" builtinId="9" hidden="1"/>
    <cellStyle name="Hiperlink Visitado" xfId="17298" builtinId="9" hidden="1"/>
    <cellStyle name="Hiperlink Visitado" xfId="17300" builtinId="9" hidden="1"/>
    <cellStyle name="Hiperlink Visitado" xfId="17302" builtinId="9" hidden="1"/>
    <cellStyle name="Hiperlink Visitado" xfId="17304" builtinId="9" hidden="1"/>
    <cellStyle name="Hiperlink Visitado" xfId="17306" builtinId="9" hidden="1"/>
    <cellStyle name="Hiperlink Visitado" xfId="17308" builtinId="9" hidden="1"/>
    <cellStyle name="Hiperlink Visitado" xfId="17310" builtinId="9" hidden="1"/>
    <cellStyle name="Hiperlink Visitado" xfId="17312" builtinId="9" hidden="1"/>
    <cellStyle name="Hiperlink Visitado" xfId="17314" builtinId="9" hidden="1"/>
    <cellStyle name="Hiperlink Visitado" xfId="17316" builtinId="9" hidden="1"/>
    <cellStyle name="Hiperlink Visitado" xfId="17318" builtinId="9" hidden="1"/>
    <cellStyle name="Hiperlink Visitado" xfId="17320" builtinId="9" hidden="1"/>
    <cellStyle name="Hiperlink Visitado" xfId="17322" builtinId="9" hidden="1"/>
    <cellStyle name="Hiperlink Visitado" xfId="17324" builtinId="9" hidden="1"/>
    <cellStyle name="Hiperlink Visitado" xfId="17326" builtinId="9" hidden="1"/>
    <cellStyle name="Hiperlink Visitado" xfId="17328" builtinId="9" hidden="1"/>
    <cellStyle name="Hiperlink Visitado" xfId="17330" builtinId="9" hidden="1"/>
    <cellStyle name="Hiperlink Visitado" xfId="17332" builtinId="9" hidden="1"/>
    <cellStyle name="Hiperlink Visitado" xfId="17334" builtinId="9" hidden="1"/>
    <cellStyle name="Hiperlink Visitado" xfId="17336" builtinId="9" hidden="1"/>
    <cellStyle name="Hiperlink Visitado" xfId="17338" builtinId="9" hidden="1"/>
    <cellStyle name="Hiperlink Visitado" xfId="17340" builtinId="9" hidden="1"/>
    <cellStyle name="Hiperlink Visitado" xfId="17342" builtinId="9" hidden="1"/>
    <cellStyle name="Hiperlink Visitado" xfId="17344" builtinId="9" hidden="1"/>
    <cellStyle name="Hiperlink Visitado" xfId="17346" builtinId="9" hidden="1"/>
    <cellStyle name="Hiperlink Visitado" xfId="17348" builtinId="9" hidden="1"/>
    <cellStyle name="Hiperlink Visitado" xfId="17350" builtinId="9" hidden="1"/>
    <cellStyle name="Hiperlink Visitado" xfId="17352" builtinId="9" hidden="1"/>
    <cellStyle name="Hiperlink Visitado" xfId="17354" builtinId="9" hidden="1"/>
    <cellStyle name="Hiperlink Visitado" xfId="17356" builtinId="9" hidden="1"/>
    <cellStyle name="Hiperlink Visitado" xfId="17358" builtinId="9" hidden="1"/>
    <cellStyle name="Hiperlink Visitado" xfId="17360" builtinId="9" hidden="1"/>
    <cellStyle name="Hiperlink Visitado" xfId="17362" builtinId="9" hidden="1"/>
    <cellStyle name="Hiperlink Visitado" xfId="17364" builtinId="9" hidden="1"/>
    <cellStyle name="Hiperlink Visitado" xfId="17366" builtinId="9" hidden="1"/>
    <cellStyle name="Hiperlink Visitado" xfId="17368" builtinId="9" hidden="1"/>
    <cellStyle name="Hiperlink Visitado" xfId="17370" builtinId="9" hidden="1"/>
    <cellStyle name="Hiperlink Visitado" xfId="16683" builtinId="9" hidden="1"/>
    <cellStyle name="Hiperlink Visitado" xfId="17374" builtinId="9" hidden="1"/>
    <cellStyle name="Hiperlink Visitado" xfId="17376" builtinId="9" hidden="1"/>
    <cellStyle name="Hiperlink Visitado" xfId="17378" builtinId="9" hidden="1"/>
    <cellStyle name="Hiperlink Visitado" xfId="17380" builtinId="9" hidden="1"/>
    <cellStyle name="Hiperlink Visitado" xfId="17382" builtinId="9" hidden="1"/>
    <cellStyle name="Hiperlink Visitado" xfId="17384" builtinId="9" hidden="1"/>
    <cellStyle name="Hiperlink Visitado" xfId="17386" builtinId="9" hidden="1"/>
    <cellStyle name="Hiperlink Visitado" xfId="17388" builtinId="9" hidden="1"/>
    <cellStyle name="Hiperlink Visitado" xfId="17390" builtinId="9" hidden="1"/>
    <cellStyle name="Hiperlink Visitado" xfId="17392" builtinId="9" hidden="1"/>
    <cellStyle name="Hiperlink Visitado" xfId="17394" builtinId="9" hidden="1"/>
    <cellStyle name="Hiperlink Visitado" xfId="17396" builtinId="9" hidden="1"/>
    <cellStyle name="Hiperlink Visitado" xfId="17398" builtinId="9" hidden="1"/>
    <cellStyle name="Hiperlink Visitado" xfId="17400" builtinId="9" hidden="1"/>
    <cellStyle name="Hiperlink Visitado" xfId="17402" builtinId="9" hidden="1"/>
    <cellStyle name="Hiperlink Visitado" xfId="17404" builtinId="9" hidden="1"/>
    <cellStyle name="Hiperlink Visitado" xfId="17406" builtinId="9" hidden="1"/>
    <cellStyle name="Hiperlink Visitado" xfId="17408" builtinId="9" hidden="1"/>
    <cellStyle name="Hiperlink Visitado" xfId="17410" builtinId="9" hidden="1"/>
    <cellStyle name="Hiperlink Visitado" xfId="17412" builtinId="9" hidden="1"/>
    <cellStyle name="Hiperlink Visitado" xfId="17414" builtinId="9" hidden="1"/>
    <cellStyle name="Hiperlink Visitado" xfId="17416" builtinId="9" hidden="1"/>
    <cellStyle name="Hiperlink Visitado" xfId="17418" builtinId="9" hidden="1"/>
    <cellStyle name="Hiperlink Visitado" xfId="17420" builtinId="9" hidden="1"/>
    <cellStyle name="Hiperlink Visitado" xfId="17422" builtinId="9" hidden="1"/>
    <cellStyle name="Hiperlink Visitado" xfId="17424" builtinId="9" hidden="1"/>
    <cellStyle name="Hiperlink Visitado" xfId="17426" builtinId="9" hidden="1"/>
    <cellStyle name="Hiperlink Visitado" xfId="17428" builtinId="9" hidden="1"/>
    <cellStyle name="Hiperlink Visitado" xfId="17430" builtinId="9" hidden="1"/>
    <cellStyle name="Hiperlink Visitado" xfId="17432" builtinId="9" hidden="1"/>
    <cellStyle name="Hiperlink Visitado" xfId="17434" builtinId="9" hidden="1"/>
    <cellStyle name="Hiperlink Visitado" xfId="17436" builtinId="9" hidden="1"/>
    <cellStyle name="Hiperlink Visitado" xfId="17438" builtinId="9" hidden="1"/>
    <cellStyle name="Hiperlink Visitado" xfId="17440" builtinId="9" hidden="1"/>
    <cellStyle name="Hiperlink Visitado" xfId="17442" builtinId="9" hidden="1"/>
    <cellStyle name="Hiperlink Visitado" xfId="17444" builtinId="9" hidden="1"/>
    <cellStyle name="Hiperlink Visitado" xfId="17446" builtinId="9" hidden="1"/>
    <cellStyle name="Hiperlink Visitado" xfId="17448" builtinId="9" hidden="1"/>
    <cellStyle name="Hiperlink Visitado" xfId="17450" builtinId="9" hidden="1"/>
    <cellStyle name="Hiperlink Visitado" xfId="17452" builtinId="9" hidden="1"/>
    <cellStyle name="Hiperlink Visitado" xfId="17454" builtinId="9" hidden="1"/>
    <cellStyle name="Hiperlink Visitado" xfId="17456" builtinId="9" hidden="1"/>
    <cellStyle name="Hiperlink Visitado" xfId="17458" builtinId="9" hidden="1"/>
    <cellStyle name="Hiperlink Visitado" xfId="17460" builtinId="9" hidden="1"/>
    <cellStyle name="Hiperlink Visitado" xfId="17462" builtinId="9" hidden="1"/>
    <cellStyle name="Hiperlink Visitado" xfId="17464" builtinId="9" hidden="1"/>
    <cellStyle name="Hiperlink Visitado" xfId="17466" builtinId="9" hidden="1"/>
    <cellStyle name="Hiperlink Visitado" xfId="17468" builtinId="9" hidden="1"/>
    <cellStyle name="Hiperlink Visitado" xfId="16783" builtinId="9" hidden="1"/>
    <cellStyle name="Hiperlink Visitado" xfId="17472" builtinId="9" hidden="1"/>
    <cellStyle name="Hiperlink Visitado" xfId="17474" builtinId="9" hidden="1"/>
    <cellStyle name="Hiperlink Visitado" xfId="17476" builtinId="9" hidden="1"/>
    <cellStyle name="Hiperlink Visitado" xfId="17478" builtinId="9" hidden="1"/>
    <cellStyle name="Hiperlink Visitado" xfId="17480" builtinId="9" hidden="1"/>
    <cellStyle name="Hiperlink Visitado" xfId="17482" builtinId="9" hidden="1"/>
    <cellStyle name="Hiperlink Visitado" xfId="17484" builtinId="9" hidden="1"/>
    <cellStyle name="Hiperlink Visitado" xfId="17486" builtinId="9" hidden="1"/>
    <cellStyle name="Hiperlink Visitado" xfId="17488" builtinId="9" hidden="1"/>
    <cellStyle name="Hiperlink Visitado" xfId="17490" builtinId="9" hidden="1"/>
    <cellStyle name="Hiperlink Visitado" xfId="17492" builtinId="9" hidden="1"/>
    <cellStyle name="Hiperlink Visitado" xfId="17494" builtinId="9" hidden="1"/>
    <cellStyle name="Hiperlink Visitado" xfId="17496" builtinId="9" hidden="1"/>
    <cellStyle name="Hiperlink Visitado" xfId="17498" builtinId="9" hidden="1"/>
    <cellStyle name="Hiperlink Visitado" xfId="17500" builtinId="9" hidden="1"/>
    <cellStyle name="Hiperlink Visitado" xfId="17502" builtinId="9" hidden="1"/>
    <cellStyle name="Hiperlink Visitado" xfId="17504" builtinId="9" hidden="1"/>
    <cellStyle name="Hiperlink Visitado" xfId="17506" builtinId="9" hidden="1"/>
    <cellStyle name="Hiperlink Visitado" xfId="17508" builtinId="9" hidden="1"/>
    <cellStyle name="Hiperlink Visitado" xfId="17510" builtinId="9" hidden="1"/>
    <cellStyle name="Hiperlink Visitado" xfId="17512" builtinId="9" hidden="1"/>
    <cellStyle name="Hiperlink Visitado" xfId="17514" builtinId="9" hidden="1"/>
    <cellStyle name="Hiperlink Visitado" xfId="17516" builtinId="9" hidden="1"/>
    <cellStyle name="Hiperlink Visitado" xfId="17518" builtinId="9" hidden="1"/>
    <cellStyle name="Hiperlink Visitado" xfId="17520" builtinId="9" hidden="1"/>
    <cellStyle name="Hiperlink Visitado" xfId="17522" builtinId="9" hidden="1"/>
    <cellStyle name="Hiperlink Visitado" xfId="17524" builtinId="9" hidden="1"/>
    <cellStyle name="Hiperlink Visitado" xfId="17526" builtinId="9" hidden="1"/>
    <cellStyle name="Hiperlink Visitado" xfId="17528" builtinId="9" hidden="1"/>
    <cellStyle name="Hiperlink Visitado" xfId="17530" builtinId="9" hidden="1"/>
    <cellStyle name="Hiperlink Visitado" xfId="17532" builtinId="9" hidden="1"/>
    <cellStyle name="Hiperlink Visitado" xfId="17534" builtinId="9" hidden="1"/>
    <cellStyle name="Hiperlink Visitado" xfId="17536" builtinId="9" hidden="1"/>
    <cellStyle name="Hiperlink Visitado" xfId="17538" builtinId="9" hidden="1"/>
    <cellStyle name="Hiperlink Visitado" xfId="17540" builtinId="9" hidden="1"/>
    <cellStyle name="Hiperlink Visitado" xfId="17542" builtinId="9" hidden="1"/>
    <cellStyle name="Hiperlink Visitado" xfId="17544" builtinId="9" hidden="1"/>
    <cellStyle name="Hiperlink Visitado" xfId="17546" builtinId="9" hidden="1"/>
    <cellStyle name="Hiperlink Visitado" xfId="17548" builtinId="9" hidden="1"/>
    <cellStyle name="Hiperlink Visitado" xfId="17550" builtinId="9" hidden="1"/>
    <cellStyle name="Hiperlink Visitado" xfId="17552" builtinId="9" hidden="1"/>
    <cellStyle name="Hiperlink Visitado" xfId="17554" builtinId="9" hidden="1"/>
    <cellStyle name="Hiperlink Visitado" xfId="17556" builtinId="9" hidden="1"/>
    <cellStyle name="Hiperlink Visitado" xfId="17558" builtinId="9" hidden="1"/>
    <cellStyle name="Hiperlink Visitado" xfId="17560" builtinId="9" hidden="1"/>
    <cellStyle name="Hiperlink Visitado" xfId="17562" builtinId="9" hidden="1"/>
    <cellStyle name="Hiperlink Visitado" xfId="17564" builtinId="9" hidden="1"/>
    <cellStyle name="Hiperlink Visitado" xfId="17566" builtinId="9" hidden="1"/>
    <cellStyle name="Hiperlink Visitado" xfId="16881" builtinId="9" hidden="1"/>
    <cellStyle name="Hiperlink Visitado" xfId="17570" builtinId="9" hidden="1"/>
    <cellStyle name="Hiperlink Visitado" xfId="17572" builtinId="9" hidden="1"/>
    <cellStyle name="Hiperlink Visitado" xfId="17574" builtinId="9" hidden="1"/>
    <cellStyle name="Hiperlink Visitado" xfId="17576" builtinId="9" hidden="1"/>
    <cellStyle name="Hiperlink Visitado" xfId="17578" builtinId="9" hidden="1"/>
    <cellStyle name="Hiperlink Visitado" xfId="17580" builtinId="9" hidden="1"/>
    <cellStyle name="Hiperlink Visitado" xfId="17582" builtinId="9" hidden="1"/>
    <cellStyle name="Hiperlink Visitado" xfId="17584" builtinId="9" hidden="1"/>
    <cellStyle name="Hiperlink Visitado" xfId="17586" builtinId="9" hidden="1"/>
    <cellStyle name="Hiperlink Visitado" xfId="17588" builtinId="9" hidden="1"/>
    <cellStyle name="Hiperlink Visitado" xfId="17590" builtinId="9" hidden="1"/>
    <cellStyle name="Hiperlink Visitado" xfId="17592" builtinId="9" hidden="1"/>
    <cellStyle name="Hiperlink Visitado" xfId="17594" builtinId="9" hidden="1"/>
    <cellStyle name="Hiperlink Visitado" xfId="17596" builtinId="9" hidden="1"/>
    <cellStyle name="Hiperlink Visitado" xfId="17598" builtinId="9" hidden="1"/>
    <cellStyle name="Hiperlink Visitado" xfId="17600" builtinId="9" hidden="1"/>
    <cellStyle name="Hiperlink Visitado" xfId="17602" builtinId="9" hidden="1"/>
    <cellStyle name="Hiperlink Visitado" xfId="17604" builtinId="9" hidden="1"/>
    <cellStyle name="Hiperlink Visitado" xfId="17606" builtinId="9" hidden="1"/>
    <cellStyle name="Hiperlink Visitado" xfId="17608" builtinId="9" hidden="1"/>
    <cellStyle name="Hiperlink Visitado" xfId="17610" builtinId="9" hidden="1"/>
    <cellStyle name="Hiperlink Visitado" xfId="17612" builtinId="9" hidden="1"/>
    <cellStyle name="Hiperlink Visitado" xfId="17614" builtinId="9" hidden="1"/>
    <cellStyle name="Hiperlink Visitado" xfId="17616" builtinId="9" hidden="1"/>
    <cellStyle name="Hiperlink Visitado" xfId="17618" builtinId="9" hidden="1"/>
    <cellStyle name="Hiperlink Visitado" xfId="17620" builtinId="9" hidden="1"/>
    <cellStyle name="Hiperlink Visitado" xfId="17622" builtinId="9" hidden="1"/>
    <cellStyle name="Hiperlink Visitado" xfId="17624" builtinId="9" hidden="1"/>
    <cellStyle name="Hiperlink Visitado" xfId="17626" builtinId="9" hidden="1"/>
    <cellStyle name="Hiperlink Visitado" xfId="17628" builtinId="9" hidden="1"/>
    <cellStyle name="Hiperlink Visitado" xfId="17630" builtinId="9" hidden="1"/>
    <cellStyle name="Hiperlink Visitado" xfId="17632" builtinId="9" hidden="1"/>
    <cellStyle name="Hiperlink Visitado" xfId="17634" builtinId="9" hidden="1"/>
    <cellStyle name="Hiperlink Visitado" xfId="17636" builtinId="9" hidden="1"/>
    <cellStyle name="Hiperlink Visitado" xfId="17638" builtinId="9" hidden="1"/>
    <cellStyle name="Hiperlink Visitado" xfId="17640" builtinId="9" hidden="1"/>
    <cellStyle name="Hiperlink Visitado" xfId="17642" builtinId="9" hidden="1"/>
    <cellStyle name="Hiperlink Visitado" xfId="17644" builtinId="9" hidden="1"/>
    <cellStyle name="Hiperlink Visitado" xfId="17646" builtinId="9" hidden="1"/>
    <cellStyle name="Hiperlink Visitado" xfId="17648" builtinId="9" hidden="1"/>
    <cellStyle name="Hiperlink Visitado" xfId="17650" builtinId="9" hidden="1"/>
    <cellStyle name="Hiperlink Visitado" xfId="17652" builtinId="9" hidden="1"/>
    <cellStyle name="Hiperlink Visitado" xfId="17654" builtinId="9" hidden="1"/>
    <cellStyle name="Hiperlink Visitado" xfId="17656" builtinId="9" hidden="1"/>
    <cellStyle name="Hiperlink Visitado" xfId="17658" builtinId="9" hidden="1"/>
    <cellStyle name="Hiperlink Visitado" xfId="17660" builtinId="9" hidden="1"/>
    <cellStyle name="Hiperlink Visitado" xfId="17662" builtinId="9" hidden="1"/>
    <cellStyle name="Hiperlink Visitado" xfId="17664" builtinId="9" hidden="1"/>
    <cellStyle name="Hiperlink Visitado" xfId="16979" builtinId="9" hidden="1"/>
    <cellStyle name="Hiperlink Visitado" xfId="17668" builtinId="9" hidden="1"/>
    <cellStyle name="Hiperlink Visitado" xfId="17670" builtinId="9" hidden="1"/>
    <cellStyle name="Hiperlink Visitado" xfId="17672" builtinId="9" hidden="1"/>
    <cellStyle name="Hiperlink Visitado" xfId="17674" builtinId="9" hidden="1"/>
    <cellStyle name="Hiperlink Visitado" xfId="17676" builtinId="9" hidden="1"/>
    <cellStyle name="Hiperlink Visitado" xfId="17678" builtinId="9" hidden="1"/>
    <cellStyle name="Hiperlink Visitado" xfId="17680" builtinId="9" hidden="1"/>
    <cellStyle name="Hiperlink Visitado" xfId="17682" builtinId="9" hidden="1"/>
    <cellStyle name="Hiperlink Visitado" xfId="17684" builtinId="9" hidden="1"/>
    <cellStyle name="Hiperlink Visitado" xfId="17686" builtinId="9" hidden="1"/>
    <cellStyle name="Hiperlink Visitado" xfId="17688" builtinId="9" hidden="1"/>
    <cellStyle name="Hiperlink Visitado" xfId="17690" builtinId="9" hidden="1"/>
    <cellStyle name="Hiperlink Visitado" xfId="17692" builtinId="9" hidden="1"/>
    <cellStyle name="Hiperlink Visitado" xfId="17694" builtinId="9" hidden="1"/>
    <cellStyle name="Hiperlink Visitado" xfId="17696" builtinId="9" hidden="1"/>
    <cellStyle name="Hiperlink Visitado" xfId="17698" builtinId="9" hidden="1"/>
    <cellStyle name="Hiperlink Visitado" xfId="17700" builtinId="9" hidden="1"/>
    <cellStyle name="Hiperlink Visitado" xfId="17702" builtinId="9" hidden="1"/>
    <cellStyle name="Hiperlink Visitado" xfId="17704" builtinId="9" hidden="1"/>
    <cellStyle name="Hiperlink Visitado" xfId="17706" builtinId="9" hidden="1"/>
    <cellStyle name="Hiperlink Visitado" xfId="17708" builtinId="9" hidden="1"/>
    <cellStyle name="Hiperlink Visitado" xfId="17710" builtinId="9" hidden="1"/>
    <cellStyle name="Hiperlink Visitado" xfId="17712" builtinId="9" hidden="1"/>
    <cellStyle name="Hiperlink Visitado" xfId="17714" builtinId="9" hidden="1"/>
    <cellStyle name="Hiperlink Visitado" xfId="17716" builtinId="9" hidden="1"/>
    <cellStyle name="Hiperlink Visitado" xfId="17718" builtinId="9" hidden="1"/>
    <cellStyle name="Hiperlink Visitado" xfId="17720" builtinId="9" hidden="1"/>
    <cellStyle name="Hiperlink Visitado" xfId="17722" builtinId="9" hidden="1"/>
    <cellStyle name="Hiperlink Visitado" xfId="17724" builtinId="9" hidden="1"/>
    <cellStyle name="Hiperlink Visitado" xfId="17726" builtinId="9" hidden="1"/>
    <cellStyle name="Hiperlink Visitado" xfId="17728" builtinId="9" hidden="1"/>
    <cellStyle name="Hiperlink Visitado" xfId="17730" builtinId="9" hidden="1"/>
    <cellStyle name="Hiperlink Visitado" xfId="17732" builtinId="9" hidden="1"/>
    <cellStyle name="Hiperlink Visitado" xfId="17734" builtinId="9" hidden="1"/>
    <cellStyle name="Hiperlink Visitado" xfId="17736" builtinId="9" hidden="1"/>
    <cellStyle name="Hiperlink Visitado" xfId="17738" builtinId="9" hidden="1"/>
    <cellStyle name="Hiperlink Visitado" xfId="17740" builtinId="9" hidden="1"/>
    <cellStyle name="Hiperlink Visitado" xfId="17742" builtinId="9" hidden="1"/>
    <cellStyle name="Hiperlink Visitado" xfId="17744" builtinId="9" hidden="1"/>
    <cellStyle name="Hiperlink Visitado" xfId="17746" builtinId="9" hidden="1"/>
    <cellStyle name="Hiperlink Visitado" xfId="17748" builtinId="9" hidden="1"/>
    <cellStyle name="Hiperlink Visitado" xfId="17750" builtinId="9" hidden="1"/>
    <cellStyle name="Hiperlink Visitado" xfId="17752" builtinId="9" hidden="1"/>
    <cellStyle name="Hiperlink Visitado" xfId="17754" builtinId="9" hidden="1"/>
    <cellStyle name="Hiperlink Visitado" xfId="17756" builtinId="9" hidden="1"/>
    <cellStyle name="Hiperlink Visitado" xfId="17758" builtinId="9" hidden="1"/>
    <cellStyle name="Hiperlink Visitado" xfId="17760" builtinId="9" hidden="1"/>
    <cellStyle name="Hiperlink Visitado" xfId="17762" builtinId="9" hidden="1"/>
    <cellStyle name="Hiperlink Visitado" xfId="17077" builtinId="9" hidden="1"/>
    <cellStyle name="Hiperlink Visitado" xfId="17766" builtinId="9" hidden="1"/>
    <cellStyle name="Hiperlink Visitado" xfId="17768" builtinId="9" hidden="1"/>
    <cellStyle name="Hiperlink Visitado" xfId="17770" builtinId="9" hidden="1"/>
    <cellStyle name="Hiperlink Visitado" xfId="17772" builtinId="9" hidden="1"/>
    <cellStyle name="Hiperlink Visitado" xfId="17774" builtinId="9" hidden="1"/>
    <cellStyle name="Hiperlink Visitado" xfId="17776" builtinId="9" hidden="1"/>
    <cellStyle name="Hiperlink Visitado" xfId="17778" builtinId="9" hidden="1"/>
    <cellStyle name="Hiperlink Visitado" xfId="17780" builtinId="9" hidden="1"/>
    <cellStyle name="Hiperlink Visitado" xfId="17782" builtinId="9" hidden="1"/>
    <cellStyle name="Hiperlink Visitado" xfId="17784" builtinId="9" hidden="1"/>
    <cellStyle name="Hiperlink Visitado" xfId="17786" builtinId="9" hidden="1"/>
    <cellStyle name="Hiperlink Visitado" xfId="17788" builtinId="9" hidden="1"/>
    <cellStyle name="Hiperlink Visitado" xfId="17790" builtinId="9" hidden="1"/>
    <cellStyle name="Hiperlink Visitado" xfId="17792" builtinId="9" hidden="1"/>
    <cellStyle name="Hiperlink Visitado" xfId="17794" builtinId="9" hidden="1"/>
    <cellStyle name="Hiperlink Visitado" xfId="17796" builtinId="9" hidden="1"/>
    <cellStyle name="Hiperlink Visitado" xfId="17798" builtinId="9" hidden="1"/>
    <cellStyle name="Hiperlink Visitado" xfId="17800" builtinId="9" hidden="1"/>
    <cellStyle name="Hiperlink Visitado" xfId="17802" builtinId="9" hidden="1"/>
    <cellStyle name="Hiperlink Visitado" xfId="17804" builtinId="9" hidden="1"/>
    <cellStyle name="Hiperlink Visitado" xfId="17806" builtinId="9" hidden="1"/>
    <cellStyle name="Hiperlink Visitado" xfId="17808" builtinId="9" hidden="1"/>
    <cellStyle name="Hiperlink Visitado" xfId="17810" builtinId="9" hidden="1"/>
    <cellStyle name="Hiperlink Visitado" xfId="17812" builtinId="9" hidden="1"/>
    <cellStyle name="Hiperlink Visitado" xfId="17814" builtinId="9" hidden="1"/>
    <cellStyle name="Hiperlink Visitado" xfId="17816" builtinId="9" hidden="1"/>
    <cellStyle name="Hiperlink Visitado" xfId="17818" builtinId="9" hidden="1"/>
    <cellStyle name="Hiperlink Visitado" xfId="17820" builtinId="9" hidden="1"/>
    <cellStyle name="Hiperlink Visitado" xfId="17822" builtinId="9" hidden="1"/>
    <cellStyle name="Hiperlink Visitado" xfId="17824" builtinId="9" hidden="1"/>
    <cellStyle name="Hiperlink Visitado" xfId="17826" builtinId="9" hidden="1"/>
    <cellStyle name="Hiperlink Visitado" xfId="17828" builtinId="9" hidden="1"/>
    <cellStyle name="Hiperlink Visitado" xfId="17830" builtinId="9" hidden="1"/>
    <cellStyle name="Hiperlink Visitado" xfId="17832" builtinId="9" hidden="1"/>
    <cellStyle name="Hiperlink Visitado" xfId="17834" builtinId="9" hidden="1"/>
    <cellStyle name="Hiperlink Visitado" xfId="17836" builtinId="9" hidden="1"/>
    <cellStyle name="Hiperlink Visitado" xfId="17838" builtinId="9" hidden="1"/>
    <cellStyle name="Hiperlink Visitado" xfId="17840" builtinId="9" hidden="1"/>
    <cellStyle name="Hiperlink Visitado" xfId="17842" builtinId="9" hidden="1"/>
    <cellStyle name="Hiperlink Visitado" xfId="17844" builtinId="9" hidden="1"/>
    <cellStyle name="Hiperlink Visitado" xfId="17846" builtinId="9" hidden="1"/>
    <cellStyle name="Hiperlink Visitado" xfId="17848" builtinId="9" hidden="1"/>
    <cellStyle name="Hiperlink Visitado" xfId="17850" builtinId="9" hidden="1"/>
    <cellStyle name="Hiperlink Visitado" xfId="17852" builtinId="9" hidden="1"/>
    <cellStyle name="Hiperlink Visitado" xfId="17854" builtinId="9" hidden="1"/>
    <cellStyle name="Hiperlink Visitado" xfId="17856" builtinId="9" hidden="1"/>
    <cellStyle name="Hiperlink Visitado" xfId="17858" builtinId="9" hidden="1"/>
    <cellStyle name="Hiperlink Visitado" xfId="17860" builtinId="9" hidden="1"/>
    <cellStyle name="Hiperlink Visitado" xfId="17175" builtinId="9" hidden="1"/>
    <cellStyle name="Hiperlink Visitado" xfId="17864" builtinId="9" hidden="1"/>
    <cellStyle name="Hiperlink Visitado" xfId="17866" builtinId="9" hidden="1"/>
    <cellStyle name="Hiperlink Visitado" xfId="17868" builtinId="9" hidden="1"/>
    <cellStyle name="Hiperlink Visitado" xfId="17870" builtinId="9" hidden="1"/>
    <cellStyle name="Hiperlink Visitado" xfId="17872" builtinId="9" hidden="1"/>
    <cellStyle name="Hiperlink Visitado" xfId="17874" builtinId="9" hidden="1"/>
    <cellStyle name="Hiperlink Visitado" xfId="17876" builtinId="9" hidden="1"/>
    <cellStyle name="Hiperlink Visitado" xfId="17878" builtinId="9" hidden="1"/>
    <cellStyle name="Hiperlink Visitado" xfId="17880" builtinId="9" hidden="1"/>
    <cellStyle name="Hiperlink Visitado" xfId="17882" builtinId="9" hidden="1"/>
    <cellStyle name="Hiperlink Visitado" xfId="17884" builtinId="9" hidden="1"/>
    <cellStyle name="Hiperlink Visitado" xfId="17886" builtinId="9" hidden="1"/>
    <cellStyle name="Hiperlink Visitado" xfId="17888" builtinId="9" hidden="1"/>
    <cellStyle name="Hiperlink Visitado" xfId="17890" builtinId="9" hidden="1"/>
    <cellStyle name="Hiperlink Visitado" xfId="17892" builtinId="9" hidden="1"/>
    <cellStyle name="Hiperlink Visitado" xfId="17894" builtinId="9" hidden="1"/>
    <cellStyle name="Hiperlink Visitado" xfId="17896" builtinId="9" hidden="1"/>
    <cellStyle name="Hiperlink Visitado" xfId="17898" builtinId="9" hidden="1"/>
    <cellStyle name="Hiperlink Visitado" xfId="17900" builtinId="9" hidden="1"/>
    <cellStyle name="Hiperlink Visitado" xfId="17902" builtinId="9" hidden="1"/>
    <cellStyle name="Hiperlink Visitado" xfId="17904" builtinId="9" hidden="1"/>
    <cellStyle name="Hiperlink Visitado" xfId="17906" builtinId="9" hidden="1"/>
    <cellStyle name="Hiperlink Visitado" xfId="17908" builtinId="9" hidden="1"/>
    <cellStyle name="Hiperlink Visitado" xfId="17910" builtinId="9" hidden="1"/>
    <cellStyle name="Hiperlink Visitado" xfId="17912" builtinId="9" hidden="1"/>
    <cellStyle name="Hiperlink Visitado" xfId="17914" builtinId="9" hidden="1"/>
    <cellStyle name="Hiperlink Visitado" xfId="17916" builtinId="9" hidden="1"/>
    <cellStyle name="Hiperlink Visitado" xfId="17918" builtinId="9" hidden="1"/>
    <cellStyle name="Hiperlink Visitado" xfId="17920" builtinId="9" hidden="1"/>
    <cellStyle name="Hiperlink Visitado" xfId="17922" builtinId="9" hidden="1"/>
    <cellStyle name="Hiperlink Visitado" xfId="17924" builtinId="9" hidden="1"/>
    <cellStyle name="Hiperlink Visitado" xfId="17926" builtinId="9" hidden="1"/>
    <cellStyle name="Hiperlink Visitado" xfId="17928" builtinId="9" hidden="1"/>
    <cellStyle name="Hiperlink Visitado" xfId="17930" builtinId="9" hidden="1"/>
    <cellStyle name="Hiperlink Visitado" xfId="17932" builtinId="9" hidden="1"/>
    <cellStyle name="Hiperlink Visitado" xfId="17934" builtinId="9" hidden="1"/>
    <cellStyle name="Hiperlink Visitado" xfId="17936" builtinId="9" hidden="1"/>
    <cellStyle name="Hiperlink Visitado" xfId="17938" builtinId="9" hidden="1"/>
    <cellStyle name="Hiperlink Visitado" xfId="17940" builtinId="9" hidden="1"/>
    <cellStyle name="Hiperlink Visitado" xfId="17942" builtinId="9" hidden="1"/>
    <cellStyle name="Hiperlink Visitado" xfId="17944" builtinId="9" hidden="1"/>
    <cellStyle name="Hiperlink Visitado" xfId="17946" builtinId="9" hidden="1"/>
    <cellStyle name="Hiperlink Visitado" xfId="17948" builtinId="9" hidden="1"/>
    <cellStyle name="Hiperlink Visitado" xfId="17950" builtinId="9" hidden="1"/>
    <cellStyle name="Hiperlink Visitado" xfId="17952" builtinId="9" hidden="1"/>
    <cellStyle name="Hiperlink Visitado" xfId="17954" builtinId="9" hidden="1"/>
    <cellStyle name="Hiperlink Visitado" xfId="17956" builtinId="9" hidden="1"/>
    <cellStyle name="Hiperlink Visitado" xfId="17958" builtinId="9" hidden="1"/>
    <cellStyle name="Hiperlink Visitado" xfId="17273" builtinId="9" hidden="1"/>
    <cellStyle name="Hiperlink Visitado" xfId="17962" builtinId="9" hidden="1"/>
    <cellStyle name="Hiperlink Visitado" xfId="17964" builtinId="9" hidden="1"/>
    <cellStyle name="Hiperlink Visitado" xfId="17966" builtinId="9" hidden="1"/>
    <cellStyle name="Hiperlink Visitado" xfId="17968" builtinId="9" hidden="1"/>
    <cellStyle name="Hiperlink Visitado" xfId="17970" builtinId="9" hidden="1"/>
    <cellStyle name="Hiperlink Visitado" xfId="17972" builtinId="9" hidden="1"/>
    <cellStyle name="Hiperlink Visitado" xfId="17974" builtinId="9" hidden="1"/>
    <cellStyle name="Hiperlink Visitado" xfId="17976" builtinId="9" hidden="1"/>
    <cellStyle name="Hiperlink Visitado" xfId="17978" builtinId="9" hidden="1"/>
    <cellStyle name="Hiperlink Visitado" xfId="17980" builtinId="9" hidden="1"/>
    <cellStyle name="Hiperlink Visitado" xfId="17982" builtinId="9" hidden="1"/>
    <cellStyle name="Hiperlink Visitado" xfId="17984" builtinId="9" hidden="1"/>
    <cellStyle name="Hiperlink Visitado" xfId="17986" builtinId="9" hidden="1"/>
    <cellStyle name="Hiperlink Visitado" xfId="17988" builtinId="9" hidden="1"/>
    <cellStyle name="Hiperlink Visitado" xfId="17990" builtinId="9" hidden="1"/>
    <cellStyle name="Hiperlink Visitado" xfId="17992" builtinId="9" hidden="1"/>
    <cellStyle name="Hiperlink Visitado" xfId="17994" builtinId="9" hidden="1"/>
    <cellStyle name="Hiperlink Visitado" xfId="17996" builtinId="9" hidden="1"/>
    <cellStyle name="Hiperlink Visitado" xfId="17998" builtinId="9" hidden="1"/>
    <cellStyle name="Hiperlink Visitado" xfId="18000" builtinId="9" hidden="1"/>
    <cellStyle name="Hiperlink Visitado" xfId="18002" builtinId="9" hidden="1"/>
    <cellStyle name="Hiperlink Visitado" xfId="18004" builtinId="9" hidden="1"/>
    <cellStyle name="Hiperlink Visitado" xfId="18006" builtinId="9" hidden="1"/>
    <cellStyle name="Hiperlink Visitado" xfId="18008" builtinId="9" hidden="1"/>
    <cellStyle name="Hiperlink Visitado" xfId="18010" builtinId="9" hidden="1"/>
    <cellStyle name="Hiperlink Visitado" xfId="18012" builtinId="9" hidden="1"/>
    <cellStyle name="Hiperlink Visitado" xfId="18014" builtinId="9" hidden="1"/>
    <cellStyle name="Hiperlink Visitado" xfId="18016" builtinId="9" hidden="1"/>
    <cellStyle name="Hiperlink Visitado" xfId="18018" builtinId="9" hidden="1"/>
    <cellStyle name="Hiperlink Visitado" xfId="18020" builtinId="9" hidden="1"/>
    <cellStyle name="Hiperlink Visitado" xfId="18022" builtinId="9" hidden="1"/>
    <cellStyle name="Hiperlink Visitado" xfId="18024" builtinId="9" hidden="1"/>
    <cellStyle name="Hiperlink Visitado" xfId="18026" builtinId="9" hidden="1"/>
    <cellStyle name="Hiperlink Visitado" xfId="18028" builtinId="9" hidden="1"/>
    <cellStyle name="Hiperlink Visitado" xfId="18030" builtinId="9" hidden="1"/>
    <cellStyle name="Hiperlink Visitado" xfId="18032" builtinId="9" hidden="1"/>
    <cellStyle name="Hiperlink Visitado" xfId="18034" builtinId="9" hidden="1"/>
    <cellStyle name="Hiperlink Visitado" xfId="18036" builtinId="9" hidden="1"/>
    <cellStyle name="Hiperlink Visitado" xfId="18038" builtinId="9" hidden="1"/>
    <cellStyle name="Hiperlink Visitado" xfId="18040" builtinId="9" hidden="1"/>
    <cellStyle name="Hiperlink Visitado" xfId="18042" builtinId="9" hidden="1"/>
    <cellStyle name="Hiperlink Visitado" xfId="18044" builtinId="9" hidden="1"/>
    <cellStyle name="Hiperlink Visitado" xfId="18046" builtinId="9" hidden="1"/>
    <cellStyle name="Hiperlink Visitado" xfId="18048" builtinId="9" hidden="1"/>
    <cellStyle name="Hiperlink Visitado" xfId="18050" builtinId="9" hidden="1"/>
    <cellStyle name="Hiperlink Visitado" xfId="18052" builtinId="9" hidden="1"/>
    <cellStyle name="Hiperlink Visitado" xfId="18054" builtinId="9" hidden="1"/>
    <cellStyle name="Hiperlink Visitado" xfId="18056" builtinId="9" hidden="1"/>
    <cellStyle name="Hiperlink Visitado" xfId="17371" builtinId="9" hidden="1"/>
    <cellStyle name="Hiperlink Visitado" xfId="18060" builtinId="9" hidden="1"/>
    <cellStyle name="Hiperlink Visitado" xfId="18062" builtinId="9" hidden="1"/>
    <cellStyle name="Hiperlink Visitado" xfId="18064" builtinId="9" hidden="1"/>
    <cellStyle name="Hiperlink Visitado" xfId="18066" builtinId="9" hidden="1"/>
    <cellStyle name="Hiperlink Visitado" xfId="18068" builtinId="9" hidden="1"/>
    <cellStyle name="Hiperlink Visitado" xfId="18070" builtinId="9" hidden="1"/>
    <cellStyle name="Hiperlink Visitado" xfId="18072" builtinId="9" hidden="1"/>
    <cellStyle name="Hiperlink Visitado" xfId="18074" builtinId="9" hidden="1"/>
    <cellStyle name="Hiperlink Visitado" xfId="18076" builtinId="9" hidden="1"/>
    <cellStyle name="Hiperlink Visitado" xfId="18078" builtinId="9" hidden="1"/>
    <cellStyle name="Hiperlink Visitado" xfId="18080" builtinId="9" hidden="1"/>
    <cellStyle name="Hiperlink Visitado" xfId="18082" builtinId="9" hidden="1"/>
    <cellStyle name="Hiperlink Visitado" xfId="18084" builtinId="9" hidden="1"/>
    <cellStyle name="Hiperlink Visitado" xfId="18086" builtinId="9" hidden="1"/>
    <cellStyle name="Hiperlink Visitado" xfId="18088" builtinId="9" hidden="1"/>
    <cellStyle name="Hiperlink Visitado" xfId="18090" builtinId="9" hidden="1"/>
    <cellStyle name="Hiperlink Visitado" xfId="18092" builtinId="9" hidden="1"/>
    <cellStyle name="Hiperlink Visitado" xfId="18094" builtinId="9" hidden="1"/>
    <cellStyle name="Hiperlink Visitado" xfId="18096" builtinId="9" hidden="1"/>
    <cellStyle name="Hiperlink Visitado" xfId="18098" builtinId="9" hidden="1"/>
    <cellStyle name="Hiperlink Visitado" xfId="18100" builtinId="9" hidden="1"/>
    <cellStyle name="Hiperlink Visitado" xfId="18102" builtinId="9" hidden="1"/>
    <cellStyle name="Hiperlink Visitado" xfId="18104" builtinId="9" hidden="1"/>
    <cellStyle name="Hiperlink Visitado" xfId="18106" builtinId="9" hidden="1"/>
    <cellStyle name="Hiperlink Visitado" xfId="18108" builtinId="9" hidden="1"/>
    <cellStyle name="Hiperlink Visitado" xfId="18110" builtinId="9" hidden="1"/>
    <cellStyle name="Hiperlink Visitado" xfId="18112" builtinId="9" hidden="1"/>
    <cellStyle name="Hiperlink Visitado" xfId="18114" builtinId="9" hidden="1"/>
    <cellStyle name="Hiperlink Visitado" xfId="18116" builtinId="9" hidden="1"/>
    <cellStyle name="Hiperlink Visitado" xfId="18118" builtinId="9" hidden="1"/>
    <cellStyle name="Hiperlink Visitado" xfId="18120" builtinId="9" hidden="1"/>
    <cellStyle name="Hiperlink Visitado" xfId="18122" builtinId="9" hidden="1"/>
    <cellStyle name="Hiperlink Visitado" xfId="18124" builtinId="9" hidden="1"/>
    <cellStyle name="Hiperlink Visitado" xfId="18126" builtinId="9" hidden="1"/>
    <cellStyle name="Hiperlink Visitado" xfId="18128" builtinId="9" hidden="1"/>
    <cellStyle name="Hiperlink Visitado" xfId="18130" builtinId="9" hidden="1"/>
    <cellStyle name="Hiperlink Visitado" xfId="18132" builtinId="9" hidden="1"/>
    <cellStyle name="Hiperlink Visitado" xfId="18134" builtinId="9" hidden="1"/>
    <cellStyle name="Hiperlink Visitado" xfId="18136" builtinId="9" hidden="1"/>
    <cellStyle name="Hiperlink Visitado" xfId="18138" builtinId="9" hidden="1"/>
    <cellStyle name="Hiperlink Visitado" xfId="18140" builtinId="9" hidden="1"/>
    <cellStyle name="Hiperlink Visitado" xfId="18142" builtinId="9" hidden="1"/>
    <cellStyle name="Hiperlink Visitado" xfId="18144" builtinId="9" hidden="1"/>
    <cellStyle name="Hiperlink Visitado" xfId="18146" builtinId="9" hidden="1"/>
    <cellStyle name="Hiperlink Visitado" xfId="18148" builtinId="9" hidden="1"/>
    <cellStyle name="Hiperlink Visitado" xfId="18150" builtinId="9" hidden="1"/>
    <cellStyle name="Hiperlink Visitado" xfId="18152" builtinId="9" hidden="1"/>
    <cellStyle name="Hiperlink Visitado" xfId="18154" builtinId="9" hidden="1"/>
    <cellStyle name="Hiperlink Visitado" xfId="17469" builtinId="9" hidden="1"/>
    <cellStyle name="Hiperlink Visitado" xfId="18158" builtinId="9" hidden="1"/>
    <cellStyle name="Hiperlink Visitado" xfId="18160" builtinId="9" hidden="1"/>
    <cellStyle name="Hiperlink Visitado" xfId="18162" builtinId="9" hidden="1"/>
    <cellStyle name="Hiperlink Visitado" xfId="18164" builtinId="9" hidden="1"/>
    <cellStyle name="Hiperlink Visitado" xfId="18166" builtinId="9" hidden="1"/>
    <cellStyle name="Hiperlink Visitado" xfId="18168" builtinId="9" hidden="1"/>
    <cellStyle name="Hiperlink Visitado" xfId="18170" builtinId="9" hidden="1"/>
    <cellStyle name="Hiperlink Visitado" xfId="18172" builtinId="9" hidden="1"/>
    <cellStyle name="Hiperlink Visitado" xfId="18174" builtinId="9" hidden="1"/>
    <cellStyle name="Hiperlink Visitado" xfId="18176" builtinId="9" hidden="1"/>
    <cellStyle name="Hiperlink Visitado" xfId="18178" builtinId="9" hidden="1"/>
    <cellStyle name="Hiperlink Visitado" xfId="18180" builtinId="9" hidden="1"/>
    <cellStyle name="Hiperlink Visitado" xfId="18182" builtinId="9" hidden="1"/>
    <cellStyle name="Hiperlink Visitado" xfId="18184" builtinId="9" hidden="1"/>
    <cellStyle name="Hiperlink Visitado" xfId="18186" builtinId="9" hidden="1"/>
    <cellStyle name="Hiperlink Visitado" xfId="18188" builtinId="9" hidden="1"/>
    <cellStyle name="Hiperlink Visitado" xfId="18190" builtinId="9" hidden="1"/>
    <cellStyle name="Hiperlink Visitado" xfId="18192" builtinId="9" hidden="1"/>
    <cellStyle name="Hiperlink Visitado" xfId="18194" builtinId="9" hidden="1"/>
    <cellStyle name="Hiperlink Visitado" xfId="18196" builtinId="9" hidden="1"/>
    <cellStyle name="Hiperlink Visitado" xfId="18198" builtinId="9" hidden="1"/>
    <cellStyle name="Hiperlink Visitado" xfId="18200" builtinId="9" hidden="1"/>
    <cellStyle name="Hiperlink Visitado" xfId="18202" builtinId="9" hidden="1"/>
    <cellStyle name="Hiperlink Visitado" xfId="18204" builtinId="9" hidden="1"/>
    <cellStyle name="Hiperlink Visitado" xfId="18206" builtinId="9" hidden="1"/>
    <cellStyle name="Hiperlink Visitado" xfId="18208" builtinId="9" hidden="1"/>
    <cellStyle name="Hiperlink Visitado" xfId="18210" builtinId="9" hidden="1"/>
    <cellStyle name="Hiperlink Visitado" xfId="18212" builtinId="9" hidden="1"/>
    <cellStyle name="Hiperlink Visitado" xfId="18214" builtinId="9" hidden="1"/>
    <cellStyle name="Hiperlink Visitado" xfId="18216" builtinId="9" hidden="1"/>
    <cellStyle name="Hiperlink Visitado" xfId="18218" builtinId="9" hidden="1"/>
    <cellStyle name="Hiperlink Visitado" xfId="18220" builtinId="9" hidden="1"/>
    <cellStyle name="Hiperlink Visitado" xfId="18222" builtinId="9" hidden="1"/>
    <cellStyle name="Hiperlink Visitado" xfId="18224" builtinId="9" hidden="1"/>
    <cellStyle name="Hiperlink Visitado" xfId="18226" builtinId="9" hidden="1"/>
    <cellStyle name="Hiperlink Visitado" xfId="18228" builtinId="9" hidden="1"/>
    <cellStyle name="Hiperlink Visitado" xfId="18230" builtinId="9" hidden="1"/>
    <cellStyle name="Hiperlink Visitado" xfId="18232" builtinId="9" hidden="1"/>
    <cellStyle name="Hiperlink Visitado" xfId="18234" builtinId="9" hidden="1"/>
    <cellStyle name="Hiperlink Visitado" xfId="18236" builtinId="9" hidden="1"/>
    <cellStyle name="Hiperlink Visitado" xfId="18238" builtinId="9" hidden="1"/>
    <cellStyle name="Hiperlink Visitado" xfId="18240" builtinId="9" hidden="1"/>
    <cellStyle name="Hiperlink Visitado" xfId="18242" builtinId="9" hidden="1"/>
    <cellStyle name="Hiperlink Visitado" xfId="18244" builtinId="9" hidden="1"/>
    <cellStyle name="Hiperlink Visitado" xfId="18246" builtinId="9" hidden="1"/>
    <cellStyle name="Hiperlink Visitado" xfId="18248" builtinId="9" hidden="1"/>
    <cellStyle name="Hiperlink Visitado" xfId="18250" builtinId="9" hidden="1"/>
    <cellStyle name="Hiperlink Visitado" xfId="18252" builtinId="9" hidden="1"/>
    <cellStyle name="Hiperlink Visitado" xfId="17567" builtinId="9" hidden="1"/>
    <cellStyle name="Hiperlink Visitado" xfId="18256" builtinId="9" hidden="1"/>
    <cellStyle name="Hiperlink Visitado" xfId="18258" builtinId="9" hidden="1"/>
    <cellStyle name="Hiperlink Visitado" xfId="18260" builtinId="9" hidden="1"/>
    <cellStyle name="Hiperlink Visitado" xfId="18262" builtinId="9" hidden="1"/>
    <cellStyle name="Hiperlink Visitado" xfId="18264" builtinId="9" hidden="1"/>
    <cellStyle name="Hiperlink Visitado" xfId="18266" builtinId="9" hidden="1"/>
    <cellStyle name="Hiperlink Visitado" xfId="18268" builtinId="9" hidden="1"/>
    <cellStyle name="Hiperlink Visitado" xfId="18270" builtinId="9" hidden="1"/>
    <cellStyle name="Hiperlink Visitado" xfId="18272" builtinId="9" hidden="1"/>
    <cellStyle name="Hiperlink Visitado" xfId="18274" builtinId="9" hidden="1"/>
    <cellStyle name="Hiperlink Visitado" xfId="18276" builtinId="9" hidden="1"/>
    <cellStyle name="Hiperlink Visitado" xfId="18278" builtinId="9" hidden="1"/>
    <cellStyle name="Hiperlink Visitado" xfId="18280" builtinId="9" hidden="1"/>
    <cellStyle name="Hiperlink Visitado" xfId="18282" builtinId="9" hidden="1"/>
    <cellStyle name="Hiperlink Visitado" xfId="18284" builtinId="9" hidden="1"/>
    <cellStyle name="Hiperlink Visitado" xfId="18286" builtinId="9" hidden="1"/>
    <cellStyle name="Hiperlink Visitado" xfId="18288" builtinId="9" hidden="1"/>
    <cellStyle name="Hiperlink Visitado" xfId="18290" builtinId="9" hidden="1"/>
    <cellStyle name="Hiperlink Visitado" xfId="18292" builtinId="9" hidden="1"/>
    <cellStyle name="Hiperlink Visitado" xfId="18294" builtinId="9" hidden="1"/>
    <cellStyle name="Hiperlink Visitado" xfId="18296" builtinId="9" hidden="1"/>
    <cellStyle name="Hiperlink Visitado" xfId="18298" builtinId="9" hidden="1"/>
    <cellStyle name="Hiperlink Visitado" xfId="18300" builtinId="9" hidden="1"/>
    <cellStyle name="Hiperlink Visitado" xfId="18302" builtinId="9" hidden="1"/>
    <cellStyle name="Hiperlink Visitado" xfId="18304" builtinId="9" hidden="1"/>
    <cellStyle name="Hiperlink Visitado" xfId="18306" builtinId="9" hidden="1"/>
    <cellStyle name="Hiperlink Visitado" xfId="18308" builtinId="9" hidden="1"/>
    <cellStyle name="Hiperlink Visitado" xfId="18310" builtinId="9" hidden="1"/>
    <cellStyle name="Hiperlink Visitado" xfId="18312" builtinId="9" hidden="1"/>
    <cellStyle name="Hiperlink Visitado" xfId="18314" builtinId="9" hidden="1"/>
    <cellStyle name="Hiperlink Visitado" xfId="18316" builtinId="9" hidden="1"/>
    <cellStyle name="Hiperlink Visitado" xfId="18318" builtinId="9" hidden="1"/>
    <cellStyle name="Hiperlink Visitado" xfId="18320" builtinId="9" hidden="1"/>
    <cellStyle name="Hiperlink Visitado" xfId="18322" builtinId="9" hidden="1"/>
    <cellStyle name="Hiperlink Visitado" xfId="18324" builtinId="9" hidden="1"/>
    <cellStyle name="Hiperlink Visitado" xfId="18326" builtinId="9" hidden="1"/>
    <cellStyle name="Hiperlink Visitado" xfId="18328" builtinId="9" hidden="1"/>
    <cellStyle name="Hiperlink Visitado" xfId="18330" builtinId="9" hidden="1"/>
    <cellStyle name="Hiperlink Visitado" xfId="18332" builtinId="9" hidden="1"/>
    <cellStyle name="Hiperlink Visitado" xfId="18334" builtinId="9" hidden="1"/>
    <cellStyle name="Hiperlink Visitado" xfId="18336" builtinId="9" hidden="1"/>
    <cellStyle name="Hiperlink Visitado" xfId="18338" builtinId="9" hidden="1"/>
    <cellStyle name="Hiperlink Visitado" xfId="18340" builtinId="9" hidden="1"/>
    <cellStyle name="Hiperlink Visitado" xfId="18342" builtinId="9" hidden="1"/>
    <cellStyle name="Hiperlink Visitado" xfId="18344" builtinId="9" hidden="1"/>
    <cellStyle name="Hiperlink Visitado" xfId="18346" builtinId="9" hidden="1"/>
    <cellStyle name="Hiperlink Visitado" xfId="18348" builtinId="9" hidden="1"/>
    <cellStyle name="Hiperlink Visitado" xfId="18350" builtinId="9" hidden="1"/>
    <cellStyle name="Hiperlink Visitado" xfId="17665" builtinId="9" hidden="1"/>
    <cellStyle name="Hiperlink Visitado" xfId="18354" builtinId="9" hidden="1"/>
    <cellStyle name="Hiperlink Visitado" xfId="18356" builtinId="9" hidden="1"/>
    <cellStyle name="Hiperlink Visitado" xfId="18358" builtinId="9" hidden="1"/>
    <cellStyle name="Hiperlink Visitado" xfId="18360" builtinId="9" hidden="1"/>
    <cellStyle name="Hiperlink Visitado" xfId="18362" builtinId="9" hidden="1"/>
    <cellStyle name="Hiperlink Visitado" xfId="18364" builtinId="9" hidden="1"/>
    <cellStyle name="Hiperlink Visitado" xfId="18366" builtinId="9" hidden="1"/>
    <cellStyle name="Hiperlink Visitado" xfId="18368" builtinId="9" hidden="1"/>
    <cellStyle name="Hiperlink Visitado" xfId="18370" builtinId="9" hidden="1"/>
    <cellStyle name="Hiperlink Visitado" xfId="18372" builtinId="9" hidden="1"/>
    <cellStyle name="Hiperlink Visitado" xfId="18374" builtinId="9" hidden="1"/>
    <cellStyle name="Hiperlink Visitado" xfId="18376" builtinId="9" hidden="1"/>
    <cellStyle name="Hiperlink Visitado" xfId="18378" builtinId="9" hidden="1"/>
    <cellStyle name="Hiperlink Visitado" xfId="18380" builtinId="9" hidden="1"/>
    <cellStyle name="Hiperlink Visitado" xfId="18382" builtinId="9" hidden="1"/>
    <cellStyle name="Hiperlink Visitado" xfId="18384" builtinId="9" hidden="1"/>
    <cellStyle name="Hiperlink Visitado" xfId="18386" builtinId="9" hidden="1"/>
    <cellStyle name="Hiperlink Visitado" xfId="18388" builtinId="9" hidden="1"/>
    <cellStyle name="Hiperlink Visitado" xfId="18390" builtinId="9" hidden="1"/>
    <cellStyle name="Hiperlink Visitado" xfId="18392" builtinId="9" hidden="1"/>
    <cellStyle name="Hiperlink Visitado" xfId="18394" builtinId="9" hidden="1"/>
    <cellStyle name="Hiperlink Visitado" xfId="18396" builtinId="9" hidden="1"/>
    <cellStyle name="Hiperlink Visitado" xfId="18398" builtinId="9" hidden="1"/>
    <cellStyle name="Hiperlink Visitado" xfId="18400" builtinId="9" hidden="1"/>
    <cellStyle name="Hiperlink Visitado" xfId="18402" builtinId="9" hidden="1"/>
    <cellStyle name="Hiperlink Visitado" xfId="18404" builtinId="9" hidden="1"/>
    <cellStyle name="Hiperlink Visitado" xfId="18406" builtinId="9" hidden="1"/>
    <cellStyle name="Hiperlink Visitado" xfId="18408" builtinId="9" hidden="1"/>
    <cellStyle name="Hiperlink Visitado" xfId="18410" builtinId="9" hidden="1"/>
    <cellStyle name="Hiperlink Visitado" xfId="18412" builtinId="9" hidden="1"/>
    <cellStyle name="Hiperlink Visitado" xfId="18414" builtinId="9" hidden="1"/>
    <cellStyle name="Hiperlink Visitado" xfId="18416" builtinId="9" hidden="1"/>
    <cellStyle name="Hiperlink Visitado" xfId="18418" builtinId="9" hidden="1"/>
    <cellStyle name="Hiperlink Visitado" xfId="18420" builtinId="9" hidden="1"/>
    <cellStyle name="Hiperlink Visitado" xfId="18422" builtinId="9" hidden="1"/>
    <cellStyle name="Hiperlink Visitado" xfId="18424" builtinId="9" hidden="1"/>
    <cellStyle name="Hiperlink Visitado" xfId="18426" builtinId="9" hidden="1"/>
    <cellStyle name="Hiperlink Visitado" xfId="18428" builtinId="9" hidden="1"/>
    <cellStyle name="Hiperlink Visitado" xfId="18430" builtinId="9" hidden="1"/>
    <cellStyle name="Hiperlink Visitado" xfId="18432" builtinId="9" hidden="1"/>
    <cellStyle name="Hiperlink Visitado" xfId="18434" builtinId="9" hidden="1"/>
    <cellStyle name="Hiperlink Visitado" xfId="18436" builtinId="9" hidden="1"/>
    <cellStyle name="Hiperlink Visitado" xfId="18438" builtinId="9" hidden="1"/>
    <cellStyle name="Hiperlink Visitado" xfId="18440" builtinId="9" hidden="1"/>
    <cellStyle name="Hiperlink Visitado" xfId="18442" builtinId="9" hidden="1"/>
    <cellStyle name="Hiperlink Visitado" xfId="18444" builtinId="9" hidden="1"/>
    <cellStyle name="Hiperlink Visitado" xfId="18446" builtinId="9" hidden="1"/>
    <cellStyle name="Hiperlink Visitado" xfId="18448" builtinId="9" hidden="1"/>
    <cellStyle name="Hiperlink Visitado" xfId="17763" builtinId="9" hidden="1"/>
    <cellStyle name="Hiperlink Visitado" xfId="18452" builtinId="9" hidden="1"/>
    <cellStyle name="Hiperlink Visitado" xfId="18454" builtinId="9" hidden="1"/>
    <cellStyle name="Hiperlink Visitado" xfId="18456" builtinId="9" hidden="1"/>
    <cellStyle name="Hiperlink Visitado" xfId="18458" builtinId="9" hidden="1"/>
    <cellStyle name="Hiperlink Visitado" xfId="18460" builtinId="9" hidden="1"/>
    <cellStyle name="Hiperlink Visitado" xfId="18462" builtinId="9" hidden="1"/>
    <cellStyle name="Hiperlink Visitado" xfId="18464" builtinId="9" hidden="1"/>
    <cellStyle name="Hiperlink Visitado" xfId="18466" builtinId="9" hidden="1"/>
    <cellStyle name="Hiperlink Visitado" xfId="18468" builtinId="9" hidden="1"/>
    <cellStyle name="Hiperlink Visitado" xfId="18470" builtinId="9" hidden="1"/>
    <cellStyle name="Hiperlink Visitado" xfId="18472" builtinId="9" hidden="1"/>
    <cellStyle name="Hiperlink Visitado" xfId="18474" builtinId="9" hidden="1"/>
    <cellStyle name="Hiperlink Visitado" xfId="18476" builtinId="9" hidden="1"/>
    <cellStyle name="Hiperlink Visitado" xfId="18478" builtinId="9" hidden="1"/>
    <cellStyle name="Hiperlink Visitado" xfId="18480" builtinId="9" hidden="1"/>
    <cellStyle name="Hiperlink Visitado" xfId="18482" builtinId="9" hidden="1"/>
    <cellStyle name="Hiperlink Visitado" xfId="18484" builtinId="9" hidden="1"/>
    <cellStyle name="Hiperlink Visitado" xfId="18486" builtinId="9" hidden="1"/>
    <cellStyle name="Hiperlink Visitado" xfId="18488" builtinId="9" hidden="1"/>
    <cellStyle name="Hiperlink Visitado" xfId="18490" builtinId="9" hidden="1"/>
    <cellStyle name="Hiperlink Visitado" xfId="18492" builtinId="9" hidden="1"/>
    <cellStyle name="Hiperlink Visitado" xfId="18494" builtinId="9" hidden="1"/>
    <cellStyle name="Hiperlink Visitado" xfId="18496" builtinId="9" hidden="1"/>
    <cellStyle name="Hiperlink Visitado" xfId="18498" builtinId="9" hidden="1"/>
    <cellStyle name="Hiperlink Visitado" xfId="18500" builtinId="9" hidden="1"/>
    <cellStyle name="Hiperlink Visitado" xfId="18502" builtinId="9" hidden="1"/>
    <cellStyle name="Hiperlink Visitado" xfId="18504" builtinId="9" hidden="1"/>
    <cellStyle name="Hiperlink Visitado" xfId="18506" builtinId="9" hidden="1"/>
    <cellStyle name="Hiperlink Visitado" xfId="18508" builtinId="9" hidden="1"/>
    <cellStyle name="Hiperlink Visitado" xfId="18510" builtinId="9" hidden="1"/>
    <cellStyle name="Hiperlink Visitado" xfId="18512" builtinId="9" hidden="1"/>
    <cellStyle name="Hiperlink Visitado" xfId="18514" builtinId="9" hidden="1"/>
    <cellStyle name="Hiperlink Visitado" xfId="18516" builtinId="9" hidden="1"/>
    <cellStyle name="Hiperlink Visitado" xfId="18518" builtinId="9" hidden="1"/>
    <cellStyle name="Hiperlink Visitado" xfId="18520" builtinId="9" hidden="1"/>
    <cellStyle name="Hiperlink Visitado" xfId="18522" builtinId="9" hidden="1"/>
    <cellStyle name="Hiperlink Visitado" xfId="18524" builtinId="9" hidden="1"/>
    <cellStyle name="Hiperlink Visitado" xfId="18526" builtinId="9" hidden="1"/>
    <cellStyle name="Hiperlink Visitado" xfId="18528" builtinId="9" hidden="1"/>
    <cellStyle name="Hiperlink Visitado" xfId="18530" builtinId="9" hidden="1"/>
    <cellStyle name="Hiperlink Visitado" xfId="18532" builtinId="9" hidden="1"/>
    <cellStyle name="Hiperlink Visitado" xfId="18534" builtinId="9" hidden="1"/>
    <cellStyle name="Hiperlink Visitado" xfId="18536" builtinId="9" hidden="1"/>
    <cellStyle name="Hiperlink Visitado" xfId="18538" builtinId="9" hidden="1"/>
    <cellStyle name="Hiperlink Visitado" xfId="18540" builtinId="9" hidden="1"/>
    <cellStyle name="Hiperlink Visitado" xfId="18542" builtinId="9" hidden="1"/>
    <cellStyle name="Hiperlink Visitado" xfId="18544" builtinId="9" hidden="1"/>
    <cellStyle name="Hiperlink Visitado" xfId="18546" builtinId="9" hidden="1"/>
    <cellStyle name="Hiperlink Visitado" xfId="17861" builtinId="9" hidden="1"/>
    <cellStyle name="Hiperlink Visitado" xfId="18550" builtinId="9" hidden="1"/>
    <cellStyle name="Hiperlink Visitado" xfId="18552" builtinId="9" hidden="1"/>
    <cellStyle name="Hiperlink Visitado" xfId="18554" builtinId="9" hidden="1"/>
    <cellStyle name="Hiperlink Visitado" xfId="18556" builtinId="9" hidden="1"/>
    <cellStyle name="Hiperlink Visitado" xfId="18558" builtinId="9" hidden="1"/>
    <cellStyle name="Hiperlink Visitado" xfId="18560" builtinId="9" hidden="1"/>
    <cellStyle name="Hiperlink Visitado" xfId="18562" builtinId="9" hidden="1"/>
    <cellStyle name="Hiperlink Visitado" xfId="18564" builtinId="9" hidden="1"/>
    <cellStyle name="Hiperlink Visitado" xfId="18566" builtinId="9" hidden="1"/>
    <cellStyle name="Hiperlink Visitado" xfId="18568" builtinId="9" hidden="1"/>
    <cellStyle name="Hiperlink Visitado" xfId="18570" builtinId="9" hidden="1"/>
    <cellStyle name="Hiperlink Visitado" xfId="18572" builtinId="9" hidden="1"/>
    <cellStyle name="Hiperlink Visitado" xfId="18574" builtinId="9" hidden="1"/>
    <cellStyle name="Hiperlink Visitado" xfId="18576" builtinId="9" hidden="1"/>
    <cellStyle name="Hiperlink Visitado" xfId="18578" builtinId="9" hidden="1"/>
    <cellStyle name="Hiperlink Visitado" xfId="18580" builtinId="9" hidden="1"/>
    <cellStyle name="Hiperlink Visitado" xfId="18582" builtinId="9" hidden="1"/>
    <cellStyle name="Hiperlink Visitado" xfId="18584" builtinId="9" hidden="1"/>
    <cellStyle name="Hiperlink Visitado" xfId="18586" builtinId="9" hidden="1"/>
    <cellStyle name="Hiperlink Visitado" xfId="18588" builtinId="9" hidden="1"/>
    <cellStyle name="Hiperlink Visitado" xfId="18590" builtinId="9" hidden="1"/>
    <cellStyle name="Hiperlink Visitado" xfId="18592" builtinId="9" hidden="1"/>
    <cellStyle name="Hiperlink Visitado" xfId="18594" builtinId="9" hidden="1"/>
    <cellStyle name="Hiperlink Visitado" xfId="18596" builtinId="9" hidden="1"/>
    <cellStyle name="Hiperlink Visitado" xfId="18598" builtinId="9" hidden="1"/>
    <cellStyle name="Hiperlink Visitado" xfId="18600" builtinId="9" hidden="1"/>
    <cellStyle name="Hiperlink Visitado" xfId="18602" builtinId="9" hidden="1"/>
    <cellStyle name="Hiperlink Visitado" xfId="18604" builtinId="9" hidden="1"/>
    <cellStyle name="Hiperlink Visitado" xfId="18606" builtinId="9" hidden="1"/>
    <cellStyle name="Hiperlink Visitado" xfId="18608" builtinId="9" hidden="1"/>
    <cellStyle name="Hiperlink Visitado" xfId="18610" builtinId="9" hidden="1"/>
    <cellStyle name="Hiperlink Visitado" xfId="18612" builtinId="9" hidden="1"/>
    <cellStyle name="Hiperlink Visitado" xfId="18614" builtinId="9" hidden="1"/>
    <cellStyle name="Hiperlink Visitado" xfId="18616" builtinId="9" hidden="1"/>
    <cellStyle name="Hiperlink Visitado" xfId="18618" builtinId="9" hidden="1"/>
    <cellStyle name="Hiperlink Visitado" xfId="18620" builtinId="9" hidden="1"/>
    <cellStyle name="Hiperlink Visitado" xfId="18622" builtinId="9" hidden="1"/>
    <cellStyle name="Hiperlink Visitado" xfId="18624" builtinId="9" hidden="1"/>
    <cellStyle name="Hiperlink Visitado" xfId="18626" builtinId="9" hidden="1"/>
    <cellStyle name="Hiperlink Visitado" xfId="18628" builtinId="9" hidden="1"/>
    <cellStyle name="Hiperlink Visitado" xfId="18630" builtinId="9" hidden="1"/>
    <cellStyle name="Hiperlink Visitado" xfId="18632" builtinId="9" hidden="1"/>
    <cellStyle name="Hiperlink Visitado" xfId="18634" builtinId="9" hidden="1"/>
    <cellStyle name="Hiperlink Visitado" xfId="18636" builtinId="9" hidden="1"/>
    <cellStyle name="Hiperlink Visitado" xfId="18638" builtinId="9" hidden="1"/>
    <cellStyle name="Hiperlink Visitado" xfId="18640" builtinId="9" hidden="1"/>
    <cellStyle name="Hiperlink Visitado" xfId="18642" builtinId="9" hidden="1"/>
    <cellStyle name="Hiperlink Visitado" xfId="18644" builtinId="9" hidden="1"/>
    <cellStyle name="Hiperlink Visitado" xfId="17959" builtinId="9" hidden="1"/>
    <cellStyle name="Hiperlink Visitado" xfId="18648" builtinId="9" hidden="1"/>
    <cellStyle name="Hiperlink Visitado" xfId="18650" builtinId="9" hidden="1"/>
    <cellStyle name="Hiperlink Visitado" xfId="18652" builtinId="9" hidden="1"/>
    <cellStyle name="Hiperlink Visitado" xfId="18654" builtinId="9" hidden="1"/>
    <cellStyle name="Hiperlink Visitado" xfId="18656" builtinId="9" hidden="1"/>
    <cellStyle name="Hiperlink Visitado" xfId="18658" builtinId="9" hidden="1"/>
    <cellStyle name="Hiperlink Visitado" xfId="18660" builtinId="9" hidden="1"/>
    <cellStyle name="Hiperlink Visitado" xfId="18662" builtinId="9" hidden="1"/>
    <cellStyle name="Hiperlink Visitado" xfId="18664" builtinId="9" hidden="1"/>
    <cellStyle name="Hiperlink Visitado" xfId="18666" builtinId="9" hidden="1"/>
    <cellStyle name="Hiperlink Visitado" xfId="18668" builtinId="9" hidden="1"/>
    <cellStyle name="Hiperlink Visitado" xfId="18670" builtinId="9" hidden="1"/>
    <cellStyle name="Hiperlink Visitado" xfId="18672" builtinId="9" hidden="1"/>
    <cellStyle name="Hiperlink Visitado" xfId="18674" builtinId="9" hidden="1"/>
    <cellStyle name="Hiperlink Visitado" xfId="18676" builtinId="9" hidden="1"/>
    <cellStyle name="Hiperlink Visitado" xfId="18678" builtinId="9" hidden="1"/>
    <cellStyle name="Hiperlink Visitado" xfId="18680" builtinId="9" hidden="1"/>
    <cellStyle name="Hiperlink Visitado" xfId="18682" builtinId="9" hidden="1"/>
    <cellStyle name="Hiperlink Visitado" xfId="18684" builtinId="9" hidden="1"/>
    <cellStyle name="Hiperlink Visitado" xfId="18686" builtinId="9" hidden="1"/>
    <cellStyle name="Hiperlink Visitado" xfId="18688" builtinId="9" hidden="1"/>
    <cellStyle name="Hiperlink Visitado" xfId="18690" builtinId="9" hidden="1"/>
    <cellStyle name="Hiperlink Visitado" xfId="18692" builtinId="9" hidden="1"/>
    <cellStyle name="Hiperlink Visitado" xfId="18694" builtinId="9" hidden="1"/>
    <cellStyle name="Hiperlink Visitado" xfId="18696" builtinId="9" hidden="1"/>
    <cellStyle name="Hiperlink Visitado" xfId="18698" builtinId="9" hidden="1"/>
    <cellStyle name="Hiperlink Visitado" xfId="18700" builtinId="9" hidden="1"/>
    <cellStyle name="Hiperlink Visitado" xfId="18702" builtinId="9" hidden="1"/>
    <cellStyle name="Hiperlink Visitado" xfId="18704" builtinId="9" hidden="1"/>
    <cellStyle name="Hiperlink Visitado" xfId="18706" builtinId="9" hidden="1"/>
    <cellStyle name="Hiperlink Visitado" xfId="18708" builtinId="9" hidden="1"/>
    <cellStyle name="Hiperlink Visitado" xfId="18710" builtinId="9" hidden="1"/>
    <cellStyle name="Hiperlink Visitado" xfId="18712" builtinId="9" hidden="1"/>
    <cellStyle name="Hiperlink Visitado" xfId="18714" builtinId="9" hidden="1"/>
    <cellStyle name="Hiperlink Visitado" xfId="18716" builtinId="9" hidden="1"/>
    <cellStyle name="Hiperlink Visitado" xfId="18718" builtinId="9" hidden="1"/>
    <cellStyle name="Hiperlink Visitado" xfId="18720" builtinId="9" hidden="1"/>
    <cellStyle name="Hiperlink Visitado" xfId="18722" builtinId="9" hidden="1"/>
    <cellStyle name="Hiperlink Visitado" xfId="18724" builtinId="9" hidden="1"/>
    <cellStyle name="Hiperlink Visitado" xfId="18726" builtinId="9" hidden="1"/>
    <cellStyle name="Hiperlink Visitado" xfId="18728" builtinId="9" hidden="1"/>
    <cellStyle name="Hiperlink Visitado" xfId="18730" builtinId="9" hidden="1"/>
    <cellStyle name="Hiperlink Visitado" xfId="18732" builtinId="9" hidden="1"/>
    <cellStyle name="Hiperlink Visitado" xfId="18734" builtinId="9" hidden="1"/>
    <cellStyle name="Hiperlink Visitado" xfId="18736" builtinId="9" hidden="1"/>
    <cellStyle name="Hiperlink Visitado" xfId="18738" builtinId="9" hidden="1"/>
    <cellStyle name="Hiperlink Visitado" xfId="18740" builtinId="9" hidden="1"/>
    <cellStyle name="Hiperlink Visitado" xfId="18742" builtinId="9" hidden="1"/>
    <cellStyle name="Hiperlink Visitado" xfId="18057" builtinId="9" hidden="1"/>
    <cellStyle name="Hiperlink Visitado" xfId="18746" builtinId="9" hidden="1"/>
    <cellStyle name="Hiperlink Visitado" xfId="18748" builtinId="9" hidden="1"/>
    <cellStyle name="Hiperlink Visitado" xfId="18750" builtinId="9" hidden="1"/>
    <cellStyle name="Hiperlink Visitado" xfId="18752" builtinId="9" hidden="1"/>
    <cellStyle name="Hiperlink Visitado" xfId="18754" builtinId="9" hidden="1"/>
    <cellStyle name="Hiperlink Visitado" xfId="18756" builtinId="9" hidden="1"/>
    <cellStyle name="Hiperlink Visitado" xfId="18758" builtinId="9" hidden="1"/>
    <cellStyle name="Hiperlink Visitado" xfId="18760" builtinId="9" hidden="1"/>
    <cellStyle name="Hiperlink Visitado" xfId="18762" builtinId="9" hidden="1"/>
    <cellStyle name="Hiperlink Visitado" xfId="18764" builtinId="9" hidden="1"/>
    <cellStyle name="Hiperlink Visitado" xfId="18766" builtinId="9" hidden="1"/>
    <cellStyle name="Hiperlink Visitado" xfId="18768" builtinId="9" hidden="1"/>
    <cellStyle name="Hiperlink Visitado" xfId="18770" builtinId="9" hidden="1"/>
    <cellStyle name="Hiperlink Visitado" xfId="18772" builtinId="9" hidden="1"/>
    <cellStyle name="Hiperlink Visitado" xfId="18774" builtinId="9" hidden="1"/>
    <cellStyle name="Hiperlink Visitado" xfId="18776" builtinId="9" hidden="1"/>
    <cellStyle name="Hiperlink Visitado" xfId="18778" builtinId="9" hidden="1"/>
    <cellStyle name="Hiperlink Visitado" xfId="18780" builtinId="9" hidden="1"/>
    <cellStyle name="Hiperlink Visitado" xfId="18782" builtinId="9" hidden="1"/>
    <cellStyle name="Hiperlink Visitado" xfId="18784" builtinId="9" hidden="1"/>
    <cellStyle name="Hiperlink Visitado" xfId="18786" builtinId="9" hidden="1"/>
    <cellStyle name="Hiperlink Visitado" xfId="18788" builtinId="9" hidden="1"/>
    <cellStyle name="Hiperlink Visitado" xfId="18790" builtinId="9" hidden="1"/>
    <cellStyle name="Hiperlink Visitado" xfId="18792" builtinId="9" hidden="1"/>
    <cellStyle name="Hiperlink Visitado" xfId="18794" builtinId="9" hidden="1"/>
    <cellStyle name="Hiperlink Visitado" xfId="18796" builtinId="9" hidden="1"/>
    <cellStyle name="Hiperlink Visitado" xfId="18798" builtinId="9" hidden="1"/>
    <cellStyle name="Hiperlink Visitado" xfId="18800" builtinId="9" hidden="1"/>
    <cellStyle name="Hiperlink Visitado" xfId="18802" builtinId="9" hidden="1"/>
    <cellStyle name="Hiperlink Visitado" xfId="18804" builtinId="9" hidden="1"/>
    <cellStyle name="Hiperlink Visitado" xfId="18806" builtinId="9" hidden="1"/>
    <cellStyle name="Hiperlink Visitado" xfId="18808" builtinId="9" hidden="1"/>
    <cellStyle name="Hiperlink Visitado" xfId="18810" builtinId="9" hidden="1"/>
    <cellStyle name="Hiperlink Visitado" xfId="18812" builtinId="9" hidden="1"/>
    <cellStyle name="Hiperlink Visitado" xfId="18814" builtinId="9" hidden="1"/>
    <cellStyle name="Hiperlink Visitado" xfId="18816" builtinId="9" hidden="1"/>
    <cellStyle name="Hiperlink Visitado" xfId="18818" builtinId="9" hidden="1"/>
    <cellStyle name="Hiperlink Visitado" xfId="18820" builtinId="9" hidden="1"/>
    <cellStyle name="Hiperlink Visitado" xfId="18822" builtinId="9" hidden="1"/>
    <cellStyle name="Hiperlink Visitado" xfId="18824" builtinId="9" hidden="1"/>
    <cellStyle name="Hiperlink Visitado" xfId="18826" builtinId="9" hidden="1"/>
    <cellStyle name="Hiperlink Visitado" xfId="18828" builtinId="9" hidden="1"/>
    <cellStyle name="Hiperlink Visitado" xfId="18830" builtinId="9" hidden="1"/>
    <cellStyle name="Hiperlink Visitado" xfId="18832" builtinId="9" hidden="1"/>
    <cellStyle name="Hiperlink Visitado" xfId="18834" builtinId="9" hidden="1"/>
    <cellStyle name="Hiperlink Visitado" xfId="18836" builtinId="9" hidden="1"/>
    <cellStyle name="Hiperlink Visitado" xfId="18838" builtinId="9" hidden="1"/>
    <cellStyle name="Hiperlink Visitado" xfId="18840" builtinId="9" hidden="1"/>
    <cellStyle name="Hiperlink Visitado" xfId="18155" builtinId="9" hidden="1"/>
    <cellStyle name="Hiperlink Visitado" xfId="18844" builtinId="9" hidden="1"/>
    <cellStyle name="Hiperlink Visitado" xfId="18846" builtinId="9" hidden="1"/>
    <cellStyle name="Hiperlink Visitado" xfId="18848" builtinId="9" hidden="1"/>
    <cellStyle name="Hiperlink Visitado" xfId="18850" builtinId="9" hidden="1"/>
    <cellStyle name="Hiperlink Visitado" xfId="18852" builtinId="9" hidden="1"/>
    <cellStyle name="Hiperlink Visitado" xfId="18854" builtinId="9" hidden="1"/>
    <cellStyle name="Hiperlink Visitado" xfId="18856" builtinId="9" hidden="1"/>
    <cellStyle name="Hiperlink Visitado" xfId="18858" builtinId="9" hidden="1"/>
    <cellStyle name="Hiperlink Visitado" xfId="18860" builtinId="9" hidden="1"/>
    <cellStyle name="Hiperlink Visitado" xfId="18862" builtinId="9" hidden="1"/>
    <cellStyle name="Hiperlink Visitado" xfId="18864" builtinId="9" hidden="1"/>
    <cellStyle name="Hiperlink Visitado" xfId="18866" builtinId="9" hidden="1"/>
    <cellStyle name="Hiperlink Visitado" xfId="18868" builtinId="9" hidden="1"/>
    <cellStyle name="Hiperlink Visitado" xfId="18870" builtinId="9" hidden="1"/>
    <cellStyle name="Hiperlink Visitado" xfId="18872" builtinId="9" hidden="1"/>
    <cellStyle name="Hiperlink Visitado" xfId="18874" builtinId="9" hidden="1"/>
    <cellStyle name="Hiperlink Visitado" xfId="18876" builtinId="9" hidden="1"/>
    <cellStyle name="Hiperlink Visitado" xfId="18878" builtinId="9" hidden="1"/>
    <cellStyle name="Hiperlink Visitado" xfId="18880" builtinId="9" hidden="1"/>
    <cellStyle name="Hiperlink Visitado" xfId="18882" builtinId="9" hidden="1"/>
    <cellStyle name="Hiperlink Visitado" xfId="18884" builtinId="9" hidden="1"/>
    <cellStyle name="Hiperlink Visitado" xfId="18886" builtinId="9" hidden="1"/>
    <cellStyle name="Hiperlink Visitado" xfId="18888" builtinId="9" hidden="1"/>
    <cellStyle name="Hiperlink Visitado" xfId="18890" builtinId="9" hidden="1"/>
    <cellStyle name="Hiperlink Visitado" xfId="18892" builtinId="9" hidden="1"/>
    <cellStyle name="Hiperlink Visitado" xfId="18894" builtinId="9" hidden="1"/>
    <cellStyle name="Hiperlink Visitado" xfId="18896" builtinId="9" hidden="1"/>
    <cellStyle name="Hiperlink Visitado" xfId="18898" builtinId="9" hidden="1"/>
    <cellStyle name="Hiperlink Visitado" xfId="18900" builtinId="9" hidden="1"/>
    <cellStyle name="Hiperlink Visitado" xfId="18902" builtinId="9" hidden="1"/>
    <cellStyle name="Hiperlink Visitado" xfId="18904" builtinId="9" hidden="1"/>
    <cellStyle name="Hiperlink Visitado" xfId="18906" builtinId="9" hidden="1"/>
    <cellStyle name="Hiperlink Visitado" xfId="18908" builtinId="9" hidden="1"/>
    <cellStyle name="Hiperlink Visitado" xfId="18910" builtinId="9" hidden="1"/>
    <cellStyle name="Hiperlink Visitado" xfId="18912" builtinId="9" hidden="1"/>
    <cellStyle name="Hiperlink Visitado" xfId="18914" builtinId="9" hidden="1"/>
    <cellStyle name="Hiperlink Visitado" xfId="18916" builtinId="9" hidden="1"/>
    <cellStyle name="Hiperlink Visitado" xfId="18918" builtinId="9" hidden="1"/>
    <cellStyle name="Hiperlink Visitado" xfId="18920" builtinId="9" hidden="1"/>
    <cellStyle name="Hiperlink Visitado" xfId="18922" builtinId="9" hidden="1"/>
    <cellStyle name="Hiperlink Visitado" xfId="18924" builtinId="9" hidden="1"/>
    <cellStyle name="Hiperlink Visitado" xfId="18926" builtinId="9" hidden="1"/>
    <cellStyle name="Hiperlink Visitado" xfId="18928" builtinId="9" hidden="1"/>
    <cellStyle name="Hiperlink Visitado" xfId="18930" builtinId="9" hidden="1"/>
    <cellStyle name="Hiperlink Visitado" xfId="18932" builtinId="9" hidden="1"/>
    <cellStyle name="Hiperlink Visitado" xfId="18934" builtinId="9" hidden="1"/>
    <cellStyle name="Hiperlink Visitado" xfId="18936" builtinId="9" hidden="1"/>
    <cellStyle name="Hiperlink Visitado" xfId="18938" builtinId="9" hidden="1"/>
    <cellStyle name="Hiperlink Visitado" xfId="18253" builtinId="9" hidden="1"/>
    <cellStyle name="Hiperlink Visitado" xfId="18942" builtinId="9" hidden="1"/>
    <cellStyle name="Hiperlink Visitado" xfId="18944" builtinId="9" hidden="1"/>
    <cellStyle name="Hiperlink Visitado" xfId="18946" builtinId="9" hidden="1"/>
    <cellStyle name="Hiperlink Visitado" xfId="18948" builtinId="9" hidden="1"/>
    <cellStyle name="Hiperlink Visitado" xfId="18950" builtinId="9" hidden="1"/>
    <cellStyle name="Hiperlink Visitado" xfId="18952" builtinId="9" hidden="1"/>
    <cellStyle name="Hiperlink Visitado" xfId="18954" builtinId="9" hidden="1"/>
    <cellStyle name="Hiperlink Visitado" xfId="18956" builtinId="9" hidden="1"/>
    <cellStyle name="Hiperlink Visitado" xfId="18958" builtinId="9" hidden="1"/>
    <cellStyle name="Hiperlink Visitado" xfId="18960" builtinId="9" hidden="1"/>
    <cellStyle name="Hiperlink Visitado" xfId="18962" builtinId="9" hidden="1"/>
    <cellStyle name="Hiperlink Visitado" xfId="18964" builtinId="9" hidden="1"/>
    <cellStyle name="Hiperlink Visitado" xfId="18966" builtinId="9" hidden="1"/>
    <cellStyle name="Hiperlink Visitado" xfId="18968" builtinId="9" hidden="1"/>
    <cellStyle name="Hiperlink Visitado" xfId="18970" builtinId="9" hidden="1"/>
    <cellStyle name="Hiperlink Visitado" xfId="18972" builtinId="9" hidden="1"/>
    <cellStyle name="Hiperlink Visitado" xfId="18974" builtinId="9" hidden="1"/>
    <cellStyle name="Hiperlink Visitado" xfId="18976" builtinId="9" hidden="1"/>
    <cellStyle name="Hiperlink Visitado" xfId="18978" builtinId="9" hidden="1"/>
    <cellStyle name="Hiperlink Visitado" xfId="18980" builtinId="9" hidden="1"/>
    <cellStyle name="Hiperlink Visitado" xfId="18982" builtinId="9" hidden="1"/>
    <cellStyle name="Hiperlink Visitado" xfId="18984" builtinId="9" hidden="1"/>
    <cellStyle name="Hiperlink Visitado" xfId="18986" builtinId="9" hidden="1"/>
    <cellStyle name="Hiperlink Visitado" xfId="18988" builtinId="9" hidden="1"/>
    <cellStyle name="Hiperlink Visitado" xfId="18990" builtinId="9" hidden="1"/>
    <cellStyle name="Hiperlink Visitado" xfId="18992" builtinId="9" hidden="1"/>
    <cellStyle name="Hiperlink Visitado" xfId="18994" builtinId="9" hidden="1"/>
    <cellStyle name="Hiperlink Visitado" xfId="18996" builtinId="9" hidden="1"/>
    <cellStyle name="Hiperlink Visitado" xfId="18998" builtinId="9" hidden="1"/>
    <cellStyle name="Hiperlink Visitado" xfId="19000" builtinId="9" hidden="1"/>
    <cellStyle name="Hiperlink Visitado" xfId="19002" builtinId="9" hidden="1"/>
    <cellStyle name="Hiperlink Visitado" xfId="19004" builtinId="9" hidden="1"/>
    <cellStyle name="Hiperlink Visitado" xfId="19006" builtinId="9" hidden="1"/>
    <cellStyle name="Hiperlink Visitado" xfId="19008" builtinId="9" hidden="1"/>
    <cellStyle name="Hiperlink Visitado" xfId="19010" builtinId="9" hidden="1"/>
    <cellStyle name="Hiperlink Visitado" xfId="19012" builtinId="9" hidden="1"/>
    <cellStyle name="Hiperlink Visitado" xfId="19014" builtinId="9" hidden="1"/>
    <cellStyle name="Hiperlink Visitado" xfId="19016" builtinId="9" hidden="1"/>
    <cellStyle name="Hiperlink Visitado" xfId="19018" builtinId="9" hidden="1"/>
    <cellStyle name="Hiperlink Visitado" xfId="19020" builtinId="9" hidden="1"/>
    <cellStyle name="Hiperlink Visitado" xfId="19022" builtinId="9" hidden="1"/>
    <cellStyle name="Hiperlink Visitado" xfId="19024" builtinId="9" hidden="1"/>
    <cellStyle name="Hiperlink Visitado" xfId="19026" builtinId="9" hidden="1"/>
    <cellStyle name="Hiperlink Visitado" xfId="19028" builtinId="9" hidden="1"/>
    <cellStyle name="Hiperlink Visitado" xfId="19030" builtinId="9" hidden="1"/>
    <cellStyle name="Hiperlink Visitado" xfId="19032" builtinId="9" hidden="1"/>
    <cellStyle name="Hiperlink Visitado" xfId="19034" builtinId="9" hidden="1"/>
    <cellStyle name="Hiperlink Visitado" xfId="19036" builtinId="9" hidden="1"/>
    <cellStyle name="Hiperlink Visitado" xfId="18351" builtinId="9" hidden="1"/>
    <cellStyle name="Hiperlink Visitado" xfId="19040" builtinId="9" hidden="1"/>
    <cellStyle name="Hiperlink Visitado" xfId="19042" builtinId="9" hidden="1"/>
    <cellStyle name="Hiperlink Visitado" xfId="19044" builtinId="9" hidden="1"/>
    <cellStyle name="Hiperlink Visitado" xfId="19046" builtinId="9" hidden="1"/>
    <cellStyle name="Hiperlink Visitado" xfId="19048" builtinId="9" hidden="1"/>
    <cellStyle name="Hiperlink Visitado" xfId="19050" builtinId="9" hidden="1"/>
    <cellStyle name="Hiperlink Visitado" xfId="19052" builtinId="9" hidden="1"/>
    <cellStyle name="Hiperlink Visitado" xfId="19054" builtinId="9" hidden="1"/>
    <cellStyle name="Hiperlink Visitado" xfId="19056" builtinId="9" hidden="1"/>
    <cellStyle name="Hiperlink Visitado" xfId="19058" builtinId="9" hidden="1"/>
    <cellStyle name="Hiperlink Visitado" xfId="19060" builtinId="9" hidden="1"/>
    <cellStyle name="Hiperlink Visitado" xfId="19062" builtinId="9" hidden="1"/>
    <cellStyle name="Hiperlink Visitado" xfId="19064" builtinId="9" hidden="1"/>
    <cellStyle name="Hiperlink Visitado" xfId="19066" builtinId="9" hidden="1"/>
    <cellStyle name="Hiperlink Visitado" xfId="19068" builtinId="9" hidden="1"/>
    <cellStyle name="Hiperlink Visitado" xfId="19070" builtinId="9" hidden="1"/>
    <cellStyle name="Hiperlink Visitado" xfId="19072" builtinId="9" hidden="1"/>
    <cellStyle name="Hiperlink Visitado" xfId="19074" builtinId="9" hidden="1"/>
    <cellStyle name="Hiperlink Visitado" xfId="19076" builtinId="9" hidden="1"/>
    <cellStyle name="Hiperlink Visitado" xfId="19078" builtinId="9" hidden="1"/>
    <cellStyle name="Hiperlink Visitado" xfId="19080" builtinId="9" hidden="1"/>
    <cellStyle name="Hiperlink Visitado" xfId="19082" builtinId="9" hidden="1"/>
    <cellStyle name="Hiperlink Visitado" xfId="19084" builtinId="9" hidden="1"/>
    <cellStyle name="Hiperlink Visitado" xfId="19086" builtinId="9" hidden="1"/>
    <cellStyle name="Hiperlink Visitado" xfId="19088" builtinId="9" hidden="1"/>
    <cellStyle name="Hiperlink Visitado" xfId="19090" builtinId="9" hidden="1"/>
    <cellStyle name="Hiperlink Visitado" xfId="19092" builtinId="9" hidden="1"/>
    <cellStyle name="Hiperlink Visitado" xfId="19094" builtinId="9" hidden="1"/>
    <cellStyle name="Hiperlink Visitado" xfId="19096" builtinId="9" hidden="1"/>
    <cellStyle name="Hiperlink Visitado" xfId="19098" builtinId="9" hidden="1"/>
    <cellStyle name="Hiperlink Visitado" xfId="19100" builtinId="9" hidden="1"/>
    <cellStyle name="Hiperlink Visitado" xfId="19102" builtinId="9" hidden="1"/>
    <cellStyle name="Hiperlink Visitado" xfId="19104" builtinId="9" hidden="1"/>
    <cellStyle name="Hiperlink Visitado" xfId="19106" builtinId="9" hidden="1"/>
    <cellStyle name="Hiperlink Visitado" xfId="19108" builtinId="9" hidden="1"/>
    <cellStyle name="Hiperlink Visitado" xfId="19110" builtinId="9" hidden="1"/>
    <cellStyle name="Hiperlink Visitado" xfId="19112" builtinId="9" hidden="1"/>
    <cellStyle name="Hiperlink Visitado" xfId="19114" builtinId="9" hidden="1"/>
    <cellStyle name="Hiperlink Visitado" xfId="19116" builtinId="9" hidden="1"/>
    <cellStyle name="Hiperlink Visitado" xfId="19118" builtinId="9" hidden="1"/>
    <cellStyle name="Hiperlink Visitado" xfId="19120" builtinId="9" hidden="1"/>
    <cellStyle name="Hiperlink Visitado" xfId="19122" builtinId="9" hidden="1"/>
    <cellStyle name="Hiperlink Visitado" xfId="19124" builtinId="9" hidden="1"/>
    <cellStyle name="Hiperlink Visitado" xfId="19126" builtinId="9" hidden="1"/>
    <cellStyle name="Hiperlink Visitado" xfId="19128" builtinId="9" hidden="1"/>
    <cellStyle name="Hiperlink Visitado" xfId="19130" builtinId="9" hidden="1"/>
    <cellStyle name="Hiperlink Visitado" xfId="19132" builtinId="9" hidden="1"/>
    <cellStyle name="Hiperlink Visitado" xfId="19134" builtinId="9" hidden="1"/>
    <cellStyle name="Hiperlink Visitado" xfId="18449" builtinId="9" hidden="1"/>
    <cellStyle name="Hiperlink Visitado" xfId="19138" builtinId="9" hidden="1"/>
    <cellStyle name="Hiperlink Visitado" xfId="19140" builtinId="9" hidden="1"/>
    <cellStyle name="Hiperlink Visitado" xfId="19142" builtinId="9" hidden="1"/>
    <cellStyle name="Hiperlink Visitado" xfId="19144" builtinId="9" hidden="1"/>
    <cellStyle name="Hiperlink Visitado" xfId="19146" builtinId="9" hidden="1"/>
    <cellStyle name="Hiperlink Visitado" xfId="19148" builtinId="9" hidden="1"/>
    <cellStyle name="Hiperlink Visitado" xfId="19150" builtinId="9" hidden="1"/>
    <cellStyle name="Hiperlink Visitado" xfId="19152" builtinId="9" hidden="1"/>
    <cellStyle name="Hiperlink Visitado" xfId="19154" builtinId="9" hidden="1"/>
    <cellStyle name="Hiperlink Visitado" xfId="19156" builtinId="9" hidden="1"/>
    <cellStyle name="Hiperlink Visitado" xfId="19158" builtinId="9" hidden="1"/>
    <cellStyle name="Hiperlink Visitado" xfId="19160" builtinId="9" hidden="1"/>
    <cellStyle name="Hiperlink Visitado" xfId="19162" builtinId="9" hidden="1"/>
    <cellStyle name="Hiperlink Visitado" xfId="19164" builtinId="9" hidden="1"/>
    <cellStyle name="Hiperlink Visitado" xfId="19166" builtinId="9" hidden="1"/>
    <cellStyle name="Hiperlink Visitado" xfId="19168" builtinId="9" hidden="1"/>
    <cellStyle name="Hiperlink Visitado" xfId="19170" builtinId="9" hidden="1"/>
    <cellStyle name="Hiperlink Visitado" xfId="19172" builtinId="9" hidden="1"/>
    <cellStyle name="Hiperlink Visitado" xfId="19174" builtinId="9" hidden="1"/>
    <cellStyle name="Hiperlink Visitado" xfId="19176" builtinId="9" hidden="1"/>
    <cellStyle name="Hiperlink Visitado" xfId="19178" builtinId="9" hidden="1"/>
    <cellStyle name="Hiperlink Visitado" xfId="19180" builtinId="9" hidden="1"/>
    <cellStyle name="Hiperlink Visitado" xfId="19182" builtinId="9" hidden="1"/>
    <cellStyle name="Hiperlink Visitado" xfId="19184" builtinId="9" hidden="1"/>
    <cellStyle name="Hiperlink Visitado" xfId="19186" builtinId="9" hidden="1"/>
    <cellStyle name="Hiperlink Visitado" xfId="19188" builtinId="9" hidden="1"/>
    <cellStyle name="Hiperlink Visitado" xfId="19190" builtinId="9" hidden="1"/>
    <cellStyle name="Hiperlink Visitado" xfId="19192" builtinId="9" hidden="1"/>
    <cellStyle name="Hiperlink Visitado" xfId="19194" builtinId="9" hidden="1"/>
    <cellStyle name="Hiperlink Visitado" xfId="19196" builtinId="9" hidden="1"/>
    <cellStyle name="Hiperlink Visitado" xfId="19198" builtinId="9" hidden="1"/>
    <cellStyle name="Hiperlink Visitado" xfId="19200" builtinId="9" hidden="1"/>
    <cellStyle name="Hiperlink Visitado" xfId="19202" builtinId="9" hidden="1"/>
    <cellStyle name="Hiperlink Visitado" xfId="19204" builtinId="9" hidden="1"/>
    <cellStyle name="Hiperlink Visitado" xfId="19206" builtinId="9" hidden="1"/>
    <cellStyle name="Hiperlink Visitado" xfId="19208" builtinId="9" hidden="1"/>
    <cellStyle name="Hiperlink Visitado" xfId="19210" builtinId="9" hidden="1"/>
    <cellStyle name="Hiperlink Visitado" xfId="19212" builtinId="9" hidden="1"/>
    <cellStyle name="Hiperlink Visitado" xfId="19214" builtinId="9" hidden="1"/>
    <cellStyle name="Hiperlink Visitado" xfId="19216" builtinId="9" hidden="1"/>
    <cellStyle name="Hiperlink Visitado" xfId="19218" builtinId="9" hidden="1"/>
    <cellStyle name="Hiperlink Visitado" xfId="19220" builtinId="9" hidden="1"/>
    <cellStyle name="Hiperlink Visitado" xfId="19222" builtinId="9" hidden="1"/>
    <cellStyle name="Hiperlink Visitado" xfId="19224" builtinId="9" hidden="1"/>
    <cellStyle name="Hiperlink Visitado" xfId="19226" builtinId="9" hidden="1"/>
    <cellStyle name="Hiperlink Visitado" xfId="19228" builtinId="9" hidden="1"/>
    <cellStyle name="Hiperlink Visitado" xfId="19230" builtinId="9" hidden="1"/>
    <cellStyle name="Hiperlink Visitado" xfId="19232" builtinId="9" hidden="1"/>
    <cellStyle name="Hiperlink Visitado" xfId="18547" builtinId="9" hidden="1"/>
    <cellStyle name="Hiperlink Visitado" xfId="19236" builtinId="9" hidden="1"/>
    <cellStyle name="Hiperlink Visitado" xfId="19238" builtinId="9" hidden="1"/>
    <cellStyle name="Hiperlink Visitado" xfId="19240" builtinId="9" hidden="1"/>
    <cellStyle name="Hiperlink Visitado" xfId="19242" builtinId="9" hidden="1"/>
    <cellStyle name="Hiperlink Visitado" xfId="19244" builtinId="9" hidden="1"/>
    <cellStyle name="Hiperlink Visitado" xfId="19246" builtinId="9" hidden="1"/>
    <cellStyle name="Hiperlink Visitado" xfId="19248" builtinId="9" hidden="1"/>
    <cellStyle name="Hiperlink Visitado" xfId="19250" builtinId="9" hidden="1"/>
    <cellStyle name="Hiperlink Visitado" xfId="19252" builtinId="9" hidden="1"/>
    <cellStyle name="Hiperlink Visitado" xfId="19254" builtinId="9" hidden="1"/>
    <cellStyle name="Hiperlink Visitado" xfId="19256" builtinId="9" hidden="1"/>
    <cellStyle name="Hiperlink Visitado" xfId="19258" builtinId="9" hidden="1"/>
    <cellStyle name="Hiperlink Visitado" xfId="19260" builtinId="9" hidden="1"/>
    <cellStyle name="Hiperlink Visitado" xfId="19262" builtinId="9" hidden="1"/>
    <cellStyle name="Hiperlink Visitado" xfId="19264" builtinId="9" hidden="1"/>
    <cellStyle name="Hiperlink Visitado" xfId="19266" builtinId="9" hidden="1"/>
    <cellStyle name="Hiperlink Visitado" xfId="19268" builtinId="9" hidden="1"/>
    <cellStyle name="Hiperlink Visitado" xfId="19270" builtinId="9" hidden="1"/>
    <cellStyle name="Hiperlink Visitado" xfId="19272" builtinId="9" hidden="1"/>
    <cellStyle name="Hiperlink Visitado" xfId="19274" builtinId="9" hidden="1"/>
    <cellStyle name="Hiperlink Visitado" xfId="19276" builtinId="9" hidden="1"/>
    <cellStyle name="Hiperlink Visitado" xfId="19278" builtinId="9" hidden="1"/>
    <cellStyle name="Hiperlink Visitado" xfId="19280" builtinId="9" hidden="1"/>
    <cellStyle name="Hiperlink Visitado" xfId="19282" builtinId="9" hidden="1"/>
    <cellStyle name="Hiperlink Visitado" xfId="19284" builtinId="9" hidden="1"/>
    <cellStyle name="Hiperlink Visitado" xfId="19286" builtinId="9" hidden="1"/>
    <cellStyle name="Hiperlink Visitado" xfId="19288" builtinId="9" hidden="1"/>
    <cellStyle name="Hiperlink Visitado" xfId="19290" builtinId="9" hidden="1"/>
    <cellStyle name="Hiperlink Visitado" xfId="19292" builtinId="9" hidden="1"/>
    <cellStyle name="Hiperlink Visitado" xfId="19294" builtinId="9" hidden="1"/>
    <cellStyle name="Hiperlink Visitado" xfId="19296" builtinId="9" hidden="1"/>
    <cellStyle name="Hiperlink Visitado" xfId="19298" builtinId="9" hidden="1"/>
    <cellStyle name="Hiperlink Visitado" xfId="19300" builtinId="9" hidden="1"/>
    <cellStyle name="Hiperlink Visitado" xfId="19302" builtinId="9" hidden="1"/>
    <cellStyle name="Hiperlink Visitado" xfId="19304" builtinId="9" hidden="1"/>
    <cellStyle name="Hiperlink Visitado" xfId="19306" builtinId="9" hidden="1"/>
    <cellStyle name="Hiperlink Visitado" xfId="19308" builtinId="9" hidden="1"/>
    <cellStyle name="Hiperlink Visitado" xfId="19310" builtinId="9" hidden="1"/>
    <cellStyle name="Hiperlink Visitado" xfId="19312" builtinId="9" hidden="1"/>
    <cellStyle name="Hiperlink Visitado" xfId="19314" builtinId="9" hidden="1"/>
    <cellStyle name="Hiperlink Visitado" xfId="19316" builtinId="9" hidden="1"/>
    <cellStyle name="Hiperlink Visitado" xfId="19318" builtinId="9" hidden="1"/>
    <cellStyle name="Hiperlink Visitado" xfId="19320" builtinId="9" hidden="1"/>
    <cellStyle name="Hiperlink Visitado" xfId="19322" builtinId="9" hidden="1"/>
    <cellStyle name="Hiperlink Visitado" xfId="19324" builtinId="9" hidden="1"/>
    <cellStyle name="Hiperlink Visitado" xfId="19326" builtinId="9" hidden="1"/>
    <cellStyle name="Hiperlink Visitado" xfId="19328" builtinId="9" hidden="1"/>
    <cellStyle name="Hiperlink Visitado" xfId="19330" builtinId="9" hidden="1"/>
    <cellStyle name="Hiperlink Visitado" xfId="18645" builtinId="9" hidden="1"/>
    <cellStyle name="Hiperlink Visitado" xfId="19334" builtinId="9" hidden="1"/>
    <cellStyle name="Hiperlink Visitado" xfId="19336" builtinId="9" hidden="1"/>
    <cellStyle name="Hiperlink Visitado" xfId="19338" builtinId="9" hidden="1"/>
    <cellStyle name="Hiperlink Visitado" xfId="19340" builtinId="9" hidden="1"/>
    <cellStyle name="Hiperlink Visitado" xfId="19342" builtinId="9" hidden="1"/>
    <cellStyle name="Hiperlink Visitado" xfId="19344" builtinId="9" hidden="1"/>
    <cellStyle name="Hiperlink Visitado" xfId="19346" builtinId="9" hidden="1"/>
    <cellStyle name="Hiperlink Visitado" xfId="19348" builtinId="9" hidden="1"/>
    <cellStyle name="Hiperlink Visitado" xfId="19350" builtinId="9" hidden="1"/>
    <cellStyle name="Hiperlink Visitado" xfId="19352" builtinId="9" hidden="1"/>
    <cellStyle name="Hiperlink Visitado" xfId="19354" builtinId="9" hidden="1"/>
    <cellStyle name="Hiperlink Visitado" xfId="19356" builtinId="9" hidden="1"/>
    <cellStyle name="Hiperlink Visitado" xfId="19358" builtinId="9" hidden="1"/>
    <cellStyle name="Hiperlink Visitado" xfId="19360" builtinId="9" hidden="1"/>
    <cellStyle name="Hiperlink Visitado" xfId="19362" builtinId="9" hidden="1"/>
    <cellStyle name="Hiperlink Visitado" xfId="19364" builtinId="9" hidden="1"/>
    <cellStyle name="Hiperlink Visitado" xfId="19366" builtinId="9" hidden="1"/>
    <cellStyle name="Hiperlink Visitado" xfId="19368" builtinId="9" hidden="1"/>
    <cellStyle name="Hiperlink Visitado" xfId="19370" builtinId="9" hidden="1"/>
    <cellStyle name="Hiperlink Visitado" xfId="19372" builtinId="9" hidden="1"/>
    <cellStyle name="Hiperlink Visitado" xfId="19374" builtinId="9" hidden="1"/>
    <cellStyle name="Hiperlink Visitado" xfId="19376" builtinId="9" hidden="1"/>
    <cellStyle name="Hiperlink Visitado" xfId="19378" builtinId="9" hidden="1"/>
    <cellStyle name="Hiperlink Visitado" xfId="19380" builtinId="9" hidden="1"/>
    <cellStyle name="Hiperlink Visitado" xfId="19382" builtinId="9" hidden="1"/>
    <cellStyle name="Hiperlink Visitado" xfId="19384" builtinId="9" hidden="1"/>
    <cellStyle name="Hiperlink Visitado" xfId="19386" builtinId="9" hidden="1"/>
    <cellStyle name="Hiperlink Visitado" xfId="19388" builtinId="9" hidden="1"/>
    <cellStyle name="Hiperlink Visitado" xfId="19390" builtinId="9" hidden="1"/>
    <cellStyle name="Hiperlink Visitado" xfId="19392" builtinId="9" hidden="1"/>
    <cellStyle name="Hiperlink Visitado" xfId="19394" builtinId="9" hidden="1"/>
    <cellStyle name="Hiperlink Visitado" xfId="19396" builtinId="9" hidden="1"/>
    <cellStyle name="Hiperlink Visitado" xfId="19398" builtinId="9" hidden="1"/>
    <cellStyle name="Hiperlink Visitado" xfId="19400" builtinId="9" hidden="1"/>
    <cellStyle name="Hiperlink Visitado" xfId="19402" builtinId="9" hidden="1"/>
    <cellStyle name="Hiperlink Visitado" xfId="19404" builtinId="9" hidden="1"/>
    <cellStyle name="Hiperlink Visitado" xfId="19406" builtinId="9" hidden="1"/>
    <cellStyle name="Hiperlink Visitado" xfId="19408" builtinId="9" hidden="1"/>
    <cellStyle name="Hiperlink Visitado" xfId="19410" builtinId="9" hidden="1"/>
    <cellStyle name="Hiperlink Visitado" xfId="19412" builtinId="9" hidden="1"/>
    <cellStyle name="Hiperlink Visitado" xfId="19414" builtinId="9" hidden="1"/>
    <cellStyle name="Hiperlink Visitado" xfId="19416" builtinId="9" hidden="1"/>
    <cellStyle name="Hiperlink Visitado" xfId="19418" builtinId="9" hidden="1"/>
    <cellStyle name="Hiperlink Visitado" xfId="19420" builtinId="9" hidden="1"/>
    <cellStyle name="Hiperlink Visitado" xfId="19422" builtinId="9" hidden="1"/>
    <cellStyle name="Hiperlink Visitado" xfId="19424" builtinId="9" hidden="1"/>
    <cellStyle name="Hiperlink Visitado" xfId="19426" builtinId="9" hidden="1"/>
    <cellStyle name="Hiperlink Visitado" xfId="19428" builtinId="9" hidden="1"/>
    <cellStyle name="Hiperlink Visitado" xfId="18743" builtinId="9" hidden="1"/>
    <cellStyle name="Hiperlink Visitado" xfId="19432" builtinId="9" hidden="1"/>
    <cellStyle name="Hiperlink Visitado" xfId="19434" builtinId="9" hidden="1"/>
    <cellStyle name="Hiperlink Visitado" xfId="19436" builtinId="9" hidden="1"/>
    <cellStyle name="Hiperlink Visitado" xfId="19438" builtinId="9" hidden="1"/>
    <cellStyle name="Hiperlink Visitado" xfId="19440" builtinId="9" hidden="1"/>
    <cellStyle name="Hiperlink Visitado" xfId="19442" builtinId="9" hidden="1"/>
    <cellStyle name="Hiperlink Visitado" xfId="19444" builtinId="9" hidden="1"/>
    <cellStyle name="Hiperlink Visitado" xfId="19446" builtinId="9" hidden="1"/>
    <cellStyle name="Hiperlink Visitado" xfId="19448" builtinId="9" hidden="1"/>
    <cellStyle name="Hiperlink Visitado" xfId="19450" builtinId="9" hidden="1"/>
    <cellStyle name="Hiperlink Visitado" xfId="19452" builtinId="9" hidden="1"/>
    <cellStyle name="Hiperlink Visitado" xfId="19454" builtinId="9" hidden="1"/>
    <cellStyle name="Hiperlink Visitado" xfId="19456" builtinId="9" hidden="1"/>
    <cellStyle name="Hiperlink Visitado" xfId="19458" builtinId="9" hidden="1"/>
    <cellStyle name="Hiperlink Visitado" xfId="19460" builtinId="9" hidden="1"/>
    <cellStyle name="Hiperlink Visitado" xfId="19462" builtinId="9" hidden="1"/>
    <cellStyle name="Hiperlink Visitado" xfId="19464" builtinId="9" hidden="1"/>
    <cellStyle name="Hiperlink Visitado" xfId="19466" builtinId="9" hidden="1"/>
    <cellStyle name="Hiperlink Visitado" xfId="19468" builtinId="9" hidden="1"/>
    <cellStyle name="Hiperlink Visitado" xfId="19470" builtinId="9" hidden="1"/>
    <cellStyle name="Hiperlink Visitado" xfId="19472" builtinId="9" hidden="1"/>
    <cellStyle name="Hiperlink Visitado" xfId="19474" builtinId="9" hidden="1"/>
    <cellStyle name="Hiperlink Visitado" xfId="19476" builtinId="9" hidden="1"/>
    <cellStyle name="Hiperlink Visitado" xfId="19478" builtinId="9" hidden="1"/>
    <cellStyle name="Hiperlink Visitado" xfId="19480" builtinId="9" hidden="1"/>
    <cellStyle name="Hiperlink Visitado" xfId="19482" builtinId="9" hidden="1"/>
    <cellStyle name="Hiperlink Visitado" xfId="19484" builtinId="9" hidden="1"/>
    <cellStyle name="Hiperlink Visitado" xfId="19486" builtinId="9" hidden="1"/>
    <cellStyle name="Hiperlink Visitado" xfId="19488" builtinId="9" hidden="1"/>
    <cellStyle name="Hiperlink Visitado" xfId="19490" builtinId="9" hidden="1"/>
    <cellStyle name="Hiperlink Visitado" xfId="19492" builtinId="9" hidden="1"/>
    <cellStyle name="Hiperlink Visitado" xfId="19494" builtinId="9" hidden="1"/>
    <cellStyle name="Hiperlink Visitado" xfId="19496" builtinId="9" hidden="1"/>
    <cellStyle name="Hiperlink Visitado" xfId="19498" builtinId="9" hidden="1"/>
    <cellStyle name="Hiperlink Visitado" xfId="19500" builtinId="9" hidden="1"/>
    <cellStyle name="Hiperlink Visitado" xfId="19502" builtinId="9" hidden="1"/>
    <cellStyle name="Hiperlink Visitado" xfId="19504" builtinId="9" hidden="1"/>
    <cellStyle name="Hiperlink Visitado" xfId="19506" builtinId="9" hidden="1"/>
    <cellStyle name="Hiperlink Visitado" xfId="19508" builtinId="9" hidden="1"/>
    <cellStyle name="Hiperlink Visitado" xfId="19510" builtinId="9" hidden="1"/>
    <cellStyle name="Hiperlink Visitado" xfId="19512" builtinId="9" hidden="1"/>
    <cellStyle name="Hiperlink Visitado" xfId="19514" builtinId="9" hidden="1"/>
    <cellStyle name="Hiperlink Visitado" xfId="19516" builtinId="9" hidden="1"/>
    <cellStyle name="Hiperlink Visitado" xfId="19518" builtinId="9" hidden="1"/>
    <cellStyle name="Hiperlink Visitado" xfId="19520" builtinId="9" hidden="1"/>
    <cellStyle name="Hiperlink Visitado" xfId="19522" builtinId="9" hidden="1"/>
    <cellStyle name="Hiperlink Visitado" xfId="19524" builtinId="9" hidden="1"/>
    <cellStyle name="Hiperlink Visitado" xfId="19526" builtinId="9" hidden="1"/>
    <cellStyle name="Hiperlink Visitado" xfId="18841" builtinId="9" hidden="1"/>
    <cellStyle name="Hiperlink Visitado" xfId="19530" builtinId="9" hidden="1"/>
    <cellStyle name="Hiperlink Visitado" xfId="19532" builtinId="9" hidden="1"/>
    <cellStyle name="Hiperlink Visitado" xfId="19534" builtinId="9" hidden="1"/>
    <cellStyle name="Hiperlink Visitado" xfId="19536" builtinId="9" hidden="1"/>
    <cellStyle name="Hiperlink Visitado" xfId="19538" builtinId="9" hidden="1"/>
    <cellStyle name="Hiperlink Visitado" xfId="19540" builtinId="9" hidden="1"/>
    <cellStyle name="Hiperlink Visitado" xfId="19542" builtinId="9" hidden="1"/>
    <cellStyle name="Hiperlink Visitado" xfId="19544" builtinId="9" hidden="1"/>
    <cellStyle name="Hiperlink Visitado" xfId="19546" builtinId="9" hidden="1"/>
    <cellStyle name="Hiperlink Visitado" xfId="19548" builtinId="9" hidden="1"/>
    <cellStyle name="Hiperlink Visitado" xfId="19550" builtinId="9" hidden="1"/>
    <cellStyle name="Hiperlink Visitado" xfId="19552" builtinId="9" hidden="1"/>
    <cellStyle name="Hiperlink Visitado" xfId="19554" builtinId="9" hidden="1"/>
    <cellStyle name="Hiperlink Visitado" xfId="19556" builtinId="9" hidden="1"/>
    <cellStyle name="Hiperlink Visitado" xfId="19558" builtinId="9" hidden="1"/>
    <cellStyle name="Hiperlink Visitado" xfId="19560" builtinId="9" hidden="1"/>
    <cellStyle name="Hiperlink Visitado" xfId="19562" builtinId="9" hidden="1"/>
    <cellStyle name="Hiperlink Visitado" xfId="19564" builtinId="9" hidden="1"/>
    <cellStyle name="Hiperlink Visitado" xfId="19566" builtinId="9" hidden="1"/>
    <cellStyle name="Hiperlink Visitado" xfId="19568" builtinId="9" hidden="1"/>
    <cellStyle name="Hiperlink Visitado" xfId="19570" builtinId="9" hidden="1"/>
    <cellStyle name="Hiperlink Visitado" xfId="19572" builtinId="9" hidden="1"/>
    <cellStyle name="Hiperlink Visitado" xfId="19574" builtinId="9" hidden="1"/>
    <cellStyle name="Hiperlink Visitado" xfId="19576" builtinId="9" hidden="1"/>
    <cellStyle name="Hiperlink Visitado" xfId="19578" builtinId="9" hidden="1"/>
    <cellStyle name="Hiperlink Visitado" xfId="19580" builtinId="9" hidden="1"/>
    <cellStyle name="Hiperlink Visitado" xfId="19582" builtinId="9" hidden="1"/>
    <cellStyle name="Hiperlink Visitado" xfId="19584" builtinId="9" hidden="1"/>
    <cellStyle name="Hiperlink Visitado" xfId="19586" builtinId="9" hidden="1"/>
    <cellStyle name="Hiperlink Visitado" xfId="19588" builtinId="9" hidden="1"/>
    <cellStyle name="Hiperlink Visitado" xfId="19590" builtinId="9" hidden="1"/>
    <cellStyle name="Hiperlink Visitado" xfId="19592" builtinId="9" hidden="1"/>
    <cellStyle name="Hiperlink Visitado" xfId="19594" builtinId="9" hidden="1"/>
    <cellStyle name="Hiperlink Visitado" xfId="19596" builtinId="9" hidden="1"/>
    <cellStyle name="Hiperlink Visitado" xfId="19598" builtinId="9" hidden="1"/>
    <cellStyle name="Hiperlink Visitado" xfId="19600" builtinId="9" hidden="1"/>
    <cellStyle name="Hiperlink Visitado" xfId="19602" builtinId="9" hidden="1"/>
    <cellStyle name="Hiperlink Visitado" xfId="19604" builtinId="9" hidden="1"/>
    <cellStyle name="Hiperlink Visitado" xfId="19606" builtinId="9" hidden="1"/>
    <cellStyle name="Hiperlink Visitado" xfId="19608" builtinId="9" hidden="1"/>
    <cellStyle name="Hiperlink Visitado" xfId="19610" builtinId="9" hidden="1"/>
    <cellStyle name="Hiperlink Visitado" xfId="19612" builtinId="9" hidden="1"/>
    <cellStyle name="Hiperlink Visitado" xfId="19614" builtinId="9" hidden="1"/>
    <cellStyle name="Hiperlink Visitado" xfId="19616" builtinId="9" hidden="1"/>
    <cellStyle name="Hiperlink Visitado" xfId="19618" builtinId="9" hidden="1"/>
    <cellStyle name="Hiperlink Visitado" xfId="19620" builtinId="9" hidden="1"/>
    <cellStyle name="Hiperlink Visitado" xfId="19622" builtinId="9" hidden="1"/>
    <cellStyle name="Hiperlink Visitado" xfId="19624" builtinId="9" hidden="1"/>
    <cellStyle name="Hiperlink Visitado" xfId="18939" builtinId="9" hidden="1"/>
    <cellStyle name="Hiperlink Visitado" xfId="19628" builtinId="9" hidden="1"/>
    <cellStyle name="Hiperlink Visitado" xfId="19630" builtinId="9" hidden="1"/>
    <cellStyle name="Hiperlink Visitado" xfId="19632" builtinId="9" hidden="1"/>
    <cellStyle name="Hiperlink Visitado" xfId="19634" builtinId="9" hidden="1"/>
    <cellStyle name="Hiperlink Visitado" xfId="19636" builtinId="9" hidden="1"/>
    <cellStyle name="Hiperlink Visitado" xfId="19638" builtinId="9" hidden="1"/>
    <cellStyle name="Hiperlink Visitado" xfId="19640" builtinId="9" hidden="1"/>
    <cellStyle name="Hiperlink Visitado" xfId="19642" builtinId="9" hidden="1"/>
    <cellStyle name="Hiperlink Visitado" xfId="19644" builtinId="9" hidden="1"/>
    <cellStyle name="Hiperlink Visitado" xfId="19646" builtinId="9" hidden="1"/>
    <cellStyle name="Hiperlink Visitado" xfId="19648" builtinId="9" hidden="1"/>
    <cellStyle name="Hiperlink Visitado" xfId="19650" builtinId="9" hidden="1"/>
    <cellStyle name="Hiperlink Visitado" xfId="19652" builtinId="9" hidden="1"/>
    <cellStyle name="Hiperlink Visitado" xfId="19654" builtinId="9" hidden="1"/>
    <cellStyle name="Hiperlink Visitado" xfId="19656" builtinId="9" hidden="1"/>
    <cellStyle name="Hiperlink Visitado" xfId="19658" builtinId="9" hidden="1"/>
    <cellStyle name="Hiperlink Visitado" xfId="19660" builtinId="9" hidden="1"/>
    <cellStyle name="Hiperlink Visitado" xfId="19662" builtinId="9" hidden="1"/>
    <cellStyle name="Hiperlink Visitado" xfId="19664" builtinId="9" hidden="1"/>
    <cellStyle name="Hiperlink Visitado" xfId="19666" builtinId="9" hidden="1"/>
    <cellStyle name="Hiperlink Visitado" xfId="19668" builtinId="9" hidden="1"/>
    <cellStyle name="Hiperlink Visitado" xfId="19670" builtinId="9" hidden="1"/>
    <cellStyle name="Hiperlink Visitado" xfId="19672" builtinId="9" hidden="1"/>
    <cellStyle name="Hiperlink Visitado" xfId="19674" builtinId="9" hidden="1"/>
    <cellStyle name="Hiperlink Visitado" xfId="19676" builtinId="9" hidden="1"/>
    <cellStyle name="Hiperlink Visitado" xfId="19678" builtinId="9" hidden="1"/>
    <cellStyle name="Hiperlink Visitado" xfId="19680" builtinId="9" hidden="1"/>
    <cellStyle name="Hiperlink Visitado" xfId="19682" builtinId="9" hidden="1"/>
    <cellStyle name="Hiperlink Visitado" xfId="19684" builtinId="9" hidden="1"/>
    <cellStyle name="Hiperlink Visitado" xfId="19686" builtinId="9" hidden="1"/>
    <cellStyle name="Hiperlink Visitado" xfId="19688" builtinId="9" hidden="1"/>
    <cellStyle name="Hiperlink Visitado" xfId="19690" builtinId="9" hidden="1"/>
    <cellStyle name="Hiperlink Visitado" xfId="19692" builtinId="9" hidden="1"/>
    <cellStyle name="Hiperlink Visitado" xfId="19694" builtinId="9" hidden="1"/>
    <cellStyle name="Hiperlink Visitado" xfId="19696" builtinId="9" hidden="1"/>
    <cellStyle name="Hiperlink Visitado" xfId="19698" builtinId="9" hidden="1"/>
    <cellStyle name="Hiperlink Visitado" xfId="19700" builtinId="9" hidden="1"/>
    <cellStyle name="Hiperlink Visitado" xfId="19702" builtinId="9" hidden="1"/>
    <cellStyle name="Hiperlink Visitado" xfId="19704" builtinId="9" hidden="1"/>
    <cellStyle name="Hiperlink Visitado" xfId="19706" builtinId="9" hidden="1"/>
    <cellStyle name="Hiperlink Visitado" xfId="19708" builtinId="9" hidden="1"/>
    <cellStyle name="Hiperlink Visitado" xfId="19710" builtinId="9" hidden="1"/>
    <cellStyle name="Hiperlink Visitado" xfId="19712" builtinId="9" hidden="1"/>
    <cellStyle name="Hiperlink Visitado" xfId="19714" builtinId="9" hidden="1"/>
    <cellStyle name="Hiperlink Visitado" xfId="19716" builtinId="9" hidden="1"/>
    <cellStyle name="Hiperlink Visitado" xfId="19718" builtinId="9" hidden="1"/>
    <cellStyle name="Hiperlink Visitado" xfId="19720" builtinId="9" hidden="1"/>
    <cellStyle name="Hiperlink Visitado" xfId="19722" builtinId="9" hidden="1"/>
    <cellStyle name="Hiperlink Visitado" xfId="19037" builtinId="9" hidden="1"/>
    <cellStyle name="Hiperlink Visitado" xfId="19726" builtinId="9" hidden="1"/>
    <cellStyle name="Hiperlink Visitado" xfId="19728" builtinId="9" hidden="1"/>
    <cellStyle name="Hiperlink Visitado" xfId="19730" builtinId="9" hidden="1"/>
    <cellStyle name="Hiperlink Visitado" xfId="19732" builtinId="9" hidden="1"/>
    <cellStyle name="Hiperlink Visitado" xfId="19734" builtinId="9" hidden="1"/>
    <cellStyle name="Hiperlink Visitado" xfId="19736" builtinId="9" hidden="1"/>
    <cellStyle name="Hiperlink Visitado" xfId="19738" builtinId="9" hidden="1"/>
    <cellStyle name="Hiperlink Visitado" xfId="19740" builtinId="9" hidden="1"/>
    <cellStyle name="Hiperlink Visitado" xfId="19742" builtinId="9" hidden="1"/>
    <cellStyle name="Hiperlink Visitado" xfId="19744" builtinId="9" hidden="1"/>
    <cellStyle name="Hiperlink Visitado" xfId="19746" builtinId="9" hidden="1"/>
    <cellStyle name="Hiperlink Visitado" xfId="19748" builtinId="9" hidden="1"/>
    <cellStyle name="Hiperlink Visitado" xfId="19750" builtinId="9" hidden="1"/>
    <cellStyle name="Hiperlink Visitado" xfId="19752" builtinId="9" hidden="1"/>
    <cellStyle name="Hiperlink Visitado" xfId="19754" builtinId="9" hidden="1"/>
    <cellStyle name="Hiperlink Visitado" xfId="19756" builtinId="9" hidden="1"/>
    <cellStyle name="Hiperlink Visitado" xfId="19758" builtinId="9" hidden="1"/>
    <cellStyle name="Hiperlink Visitado" xfId="19760" builtinId="9" hidden="1"/>
    <cellStyle name="Hiperlink Visitado" xfId="19762" builtinId="9" hidden="1"/>
    <cellStyle name="Hiperlink Visitado" xfId="19764" builtinId="9" hidden="1"/>
    <cellStyle name="Hiperlink Visitado" xfId="19766" builtinId="9" hidden="1"/>
    <cellStyle name="Hiperlink Visitado" xfId="19768" builtinId="9" hidden="1"/>
    <cellStyle name="Hiperlink Visitado" xfId="19770" builtinId="9" hidden="1"/>
    <cellStyle name="Hiperlink Visitado" xfId="19772" builtinId="9" hidden="1"/>
    <cellStyle name="Hiperlink Visitado" xfId="19774" builtinId="9" hidden="1"/>
    <cellStyle name="Hiperlink Visitado" xfId="19776" builtinId="9" hidden="1"/>
    <cellStyle name="Hiperlink Visitado" xfId="19778" builtinId="9" hidden="1"/>
    <cellStyle name="Hiperlink Visitado" xfId="19780" builtinId="9" hidden="1"/>
    <cellStyle name="Hiperlink Visitado" xfId="19782" builtinId="9" hidden="1"/>
    <cellStyle name="Hiperlink Visitado" xfId="19784" builtinId="9" hidden="1"/>
    <cellStyle name="Hiperlink Visitado" xfId="19786" builtinId="9" hidden="1"/>
    <cellStyle name="Hiperlink Visitado" xfId="19788" builtinId="9" hidden="1"/>
    <cellStyle name="Hiperlink Visitado" xfId="19790" builtinId="9" hidden="1"/>
    <cellStyle name="Hiperlink Visitado" xfId="19792" builtinId="9" hidden="1"/>
    <cellStyle name="Hiperlink Visitado" xfId="19794" builtinId="9" hidden="1"/>
    <cellStyle name="Hiperlink Visitado" xfId="19796" builtinId="9" hidden="1"/>
    <cellStyle name="Hiperlink Visitado" xfId="19798" builtinId="9" hidden="1"/>
    <cellStyle name="Hiperlink Visitado" xfId="19800" builtinId="9" hidden="1"/>
    <cellStyle name="Hiperlink Visitado" xfId="19802" builtinId="9" hidden="1"/>
    <cellStyle name="Hiperlink Visitado" xfId="19804" builtinId="9" hidden="1"/>
    <cellStyle name="Hiperlink Visitado" xfId="19806" builtinId="9" hidden="1"/>
    <cellStyle name="Hiperlink Visitado" xfId="19808" builtinId="9" hidden="1"/>
    <cellStyle name="Hiperlink Visitado" xfId="19810" builtinId="9" hidden="1"/>
    <cellStyle name="Hiperlink Visitado" xfId="19812" builtinId="9" hidden="1"/>
    <cellStyle name="Hiperlink Visitado" xfId="19814" builtinId="9" hidden="1"/>
    <cellStyle name="Hiperlink Visitado" xfId="19816" builtinId="9" hidden="1"/>
    <cellStyle name="Hiperlink Visitado" xfId="19818" builtinId="9" hidden="1"/>
    <cellStyle name="Hiperlink Visitado" xfId="19820" builtinId="9" hidden="1"/>
    <cellStyle name="Hiperlink Visitado" xfId="19135" builtinId="9" hidden="1"/>
    <cellStyle name="Hiperlink Visitado" xfId="19824" builtinId="9" hidden="1"/>
    <cellStyle name="Hiperlink Visitado" xfId="19826" builtinId="9" hidden="1"/>
    <cellStyle name="Hiperlink Visitado" xfId="19828" builtinId="9" hidden="1"/>
    <cellStyle name="Hiperlink Visitado" xfId="19830" builtinId="9" hidden="1"/>
    <cellStyle name="Hiperlink Visitado" xfId="19832" builtinId="9" hidden="1"/>
    <cellStyle name="Hiperlink Visitado" xfId="19834" builtinId="9" hidden="1"/>
    <cellStyle name="Hiperlink Visitado" xfId="19836" builtinId="9" hidden="1"/>
    <cellStyle name="Hiperlink Visitado" xfId="19838" builtinId="9" hidden="1"/>
    <cellStyle name="Hiperlink Visitado" xfId="19840" builtinId="9" hidden="1"/>
    <cellStyle name="Hiperlink Visitado" xfId="19842" builtinId="9" hidden="1"/>
    <cellStyle name="Hiperlink Visitado" xfId="19844" builtinId="9" hidden="1"/>
    <cellStyle name="Hiperlink Visitado" xfId="19846" builtinId="9" hidden="1"/>
    <cellStyle name="Hiperlink Visitado" xfId="19848" builtinId="9" hidden="1"/>
    <cellStyle name="Hiperlink Visitado" xfId="19850" builtinId="9" hidden="1"/>
    <cellStyle name="Hiperlink Visitado" xfId="19852" builtinId="9" hidden="1"/>
    <cellStyle name="Hiperlink Visitado" xfId="19854" builtinId="9" hidden="1"/>
    <cellStyle name="Hiperlink Visitado" xfId="19856" builtinId="9" hidden="1"/>
    <cellStyle name="Hiperlink Visitado" xfId="19858" builtinId="9" hidden="1"/>
    <cellStyle name="Hiperlink Visitado" xfId="19860" builtinId="9" hidden="1"/>
    <cellStyle name="Hiperlink Visitado" xfId="19862" builtinId="9" hidden="1"/>
    <cellStyle name="Hiperlink Visitado" xfId="19864" builtinId="9" hidden="1"/>
    <cellStyle name="Hiperlink Visitado" xfId="19866" builtinId="9" hidden="1"/>
    <cellStyle name="Hiperlink Visitado" xfId="19868" builtinId="9" hidden="1"/>
    <cellStyle name="Hiperlink Visitado" xfId="19870" builtinId="9" hidden="1"/>
    <cellStyle name="Hiperlink Visitado" xfId="19872" builtinId="9" hidden="1"/>
    <cellStyle name="Hiperlink Visitado" xfId="19874" builtinId="9" hidden="1"/>
    <cellStyle name="Hiperlink Visitado" xfId="19876" builtinId="9" hidden="1"/>
    <cellStyle name="Hiperlink Visitado" xfId="19878" builtinId="9" hidden="1"/>
    <cellStyle name="Hiperlink Visitado" xfId="19880" builtinId="9" hidden="1"/>
    <cellStyle name="Hiperlink Visitado" xfId="19882" builtinId="9" hidden="1"/>
    <cellStyle name="Hiperlink Visitado" xfId="19884" builtinId="9" hidden="1"/>
    <cellStyle name="Hiperlink Visitado" xfId="19886" builtinId="9" hidden="1"/>
    <cellStyle name="Hiperlink Visitado" xfId="19888" builtinId="9" hidden="1"/>
    <cellStyle name="Hiperlink Visitado" xfId="19890" builtinId="9" hidden="1"/>
    <cellStyle name="Hiperlink Visitado" xfId="19892" builtinId="9" hidden="1"/>
    <cellStyle name="Hiperlink Visitado" xfId="19894" builtinId="9" hidden="1"/>
    <cellStyle name="Hiperlink Visitado" xfId="19896" builtinId="9" hidden="1"/>
    <cellStyle name="Hiperlink Visitado" xfId="19898" builtinId="9" hidden="1"/>
    <cellStyle name="Hiperlink Visitado" xfId="19900" builtinId="9" hidden="1"/>
    <cellStyle name="Hiperlink Visitado" xfId="19902" builtinId="9" hidden="1"/>
    <cellStyle name="Hiperlink Visitado" xfId="19904" builtinId="9" hidden="1"/>
    <cellStyle name="Hiperlink Visitado" xfId="19906" builtinId="9" hidden="1"/>
    <cellStyle name="Hiperlink Visitado" xfId="19908" builtinId="9" hidden="1"/>
    <cellStyle name="Hiperlink Visitado" xfId="19910" builtinId="9" hidden="1"/>
    <cellStyle name="Hiperlink Visitado" xfId="19912" builtinId="9" hidden="1"/>
    <cellStyle name="Hiperlink Visitado" xfId="19914" builtinId="9" hidden="1"/>
    <cellStyle name="Hiperlink Visitado" xfId="19916" builtinId="9" hidden="1"/>
    <cellStyle name="Hiperlink Visitado" xfId="19918" builtinId="9" hidden="1"/>
    <cellStyle name="Hiperlink Visitado" xfId="19233" builtinId="9" hidden="1"/>
    <cellStyle name="Hiperlink Visitado" xfId="19922" builtinId="9" hidden="1"/>
    <cellStyle name="Hiperlink Visitado" xfId="19924" builtinId="9" hidden="1"/>
    <cellStyle name="Hiperlink Visitado" xfId="19926" builtinId="9" hidden="1"/>
    <cellStyle name="Hiperlink Visitado" xfId="19928" builtinId="9" hidden="1"/>
    <cellStyle name="Hiperlink Visitado" xfId="19930" builtinId="9" hidden="1"/>
    <cellStyle name="Hiperlink Visitado" xfId="19932" builtinId="9" hidden="1"/>
    <cellStyle name="Hiperlink Visitado" xfId="19934" builtinId="9" hidden="1"/>
    <cellStyle name="Hiperlink Visitado" xfId="19936" builtinId="9" hidden="1"/>
    <cellStyle name="Hiperlink Visitado" xfId="19938" builtinId="9" hidden="1"/>
    <cellStyle name="Hiperlink Visitado" xfId="19940" builtinId="9" hidden="1"/>
    <cellStyle name="Hiperlink Visitado" xfId="19942" builtinId="9" hidden="1"/>
    <cellStyle name="Hiperlink Visitado" xfId="19944" builtinId="9" hidden="1"/>
    <cellStyle name="Hiperlink Visitado" xfId="19946" builtinId="9" hidden="1"/>
    <cellStyle name="Hiperlink Visitado" xfId="19948" builtinId="9" hidden="1"/>
    <cellStyle name="Hiperlink Visitado" xfId="19950" builtinId="9" hidden="1"/>
    <cellStyle name="Hiperlink Visitado" xfId="19952" builtinId="9" hidden="1"/>
    <cellStyle name="Hiperlink Visitado" xfId="19954" builtinId="9" hidden="1"/>
    <cellStyle name="Hiperlink Visitado" xfId="19956" builtinId="9" hidden="1"/>
    <cellStyle name="Hiperlink Visitado" xfId="19958" builtinId="9" hidden="1"/>
    <cellStyle name="Hiperlink Visitado" xfId="19960" builtinId="9" hidden="1"/>
    <cellStyle name="Hiperlink Visitado" xfId="19962" builtinId="9" hidden="1"/>
    <cellStyle name="Hiperlink Visitado" xfId="19964" builtinId="9" hidden="1"/>
    <cellStyle name="Hiperlink Visitado" xfId="19966" builtinId="9" hidden="1"/>
    <cellStyle name="Hiperlink Visitado" xfId="19968" builtinId="9" hidden="1"/>
    <cellStyle name="Hiperlink Visitado" xfId="19970" builtinId="9" hidden="1"/>
    <cellStyle name="Hiperlink Visitado" xfId="19972" builtinId="9" hidden="1"/>
    <cellStyle name="Hiperlink Visitado" xfId="19974" builtinId="9" hidden="1"/>
    <cellStyle name="Hiperlink Visitado" xfId="19976" builtinId="9" hidden="1"/>
    <cellStyle name="Hiperlink Visitado" xfId="19978" builtinId="9" hidden="1"/>
    <cellStyle name="Hiperlink Visitado" xfId="19980" builtinId="9" hidden="1"/>
    <cellStyle name="Hiperlink Visitado" xfId="19982" builtinId="9" hidden="1"/>
    <cellStyle name="Hiperlink Visitado" xfId="19984" builtinId="9" hidden="1"/>
    <cellStyle name="Hiperlink Visitado" xfId="19986" builtinId="9" hidden="1"/>
    <cellStyle name="Hiperlink Visitado" xfId="19988" builtinId="9" hidden="1"/>
    <cellStyle name="Hiperlink Visitado" xfId="19990" builtinId="9" hidden="1"/>
    <cellStyle name="Hiperlink Visitado" xfId="19992" builtinId="9" hidden="1"/>
    <cellStyle name="Hiperlink Visitado" xfId="19994" builtinId="9" hidden="1"/>
    <cellStyle name="Hiperlink Visitado" xfId="19996" builtinId="9" hidden="1"/>
    <cellStyle name="Hiperlink Visitado" xfId="19998" builtinId="9" hidden="1"/>
    <cellStyle name="Hiperlink Visitado" xfId="20000" builtinId="9" hidden="1"/>
    <cellStyle name="Hiperlink Visitado" xfId="20002" builtinId="9" hidden="1"/>
    <cellStyle name="Hiperlink Visitado" xfId="20004" builtinId="9" hidden="1"/>
    <cellStyle name="Hiperlink Visitado" xfId="20006" builtinId="9" hidden="1"/>
    <cellStyle name="Hiperlink Visitado" xfId="20008" builtinId="9" hidden="1"/>
    <cellStyle name="Hiperlink Visitado" xfId="20010" builtinId="9" hidden="1"/>
    <cellStyle name="Hiperlink Visitado" xfId="20012" builtinId="9" hidden="1"/>
    <cellStyle name="Hiperlink Visitado" xfId="20014" builtinId="9" hidden="1"/>
    <cellStyle name="Hiperlink Visitado" xfId="20016" builtinId="9" hidden="1"/>
    <cellStyle name="Hiperlink Visitado" xfId="19331" builtinId="9" hidden="1"/>
    <cellStyle name="Hiperlink Visitado" xfId="20020" builtinId="9" hidden="1"/>
    <cellStyle name="Hiperlink Visitado" xfId="20022" builtinId="9" hidden="1"/>
    <cellStyle name="Hiperlink Visitado" xfId="20024" builtinId="9" hidden="1"/>
    <cellStyle name="Hiperlink Visitado" xfId="20026" builtinId="9" hidden="1"/>
    <cellStyle name="Hiperlink Visitado" xfId="20028" builtinId="9" hidden="1"/>
    <cellStyle name="Hiperlink Visitado" xfId="20030" builtinId="9" hidden="1"/>
    <cellStyle name="Hiperlink Visitado" xfId="20032" builtinId="9" hidden="1"/>
    <cellStyle name="Hiperlink Visitado" xfId="20034" builtinId="9" hidden="1"/>
    <cellStyle name="Hiperlink Visitado" xfId="20036" builtinId="9" hidden="1"/>
    <cellStyle name="Hiperlink Visitado" xfId="20038" builtinId="9" hidden="1"/>
    <cellStyle name="Hiperlink Visitado" xfId="20040" builtinId="9" hidden="1"/>
    <cellStyle name="Hiperlink Visitado" xfId="20042" builtinId="9" hidden="1"/>
    <cellStyle name="Hiperlink Visitado" xfId="20044" builtinId="9" hidden="1"/>
    <cellStyle name="Hiperlink Visitado" xfId="20046" builtinId="9" hidden="1"/>
    <cellStyle name="Hiperlink Visitado" xfId="20048" builtinId="9" hidden="1"/>
    <cellStyle name="Hiperlink Visitado" xfId="20050" builtinId="9" hidden="1"/>
    <cellStyle name="Hiperlink Visitado" xfId="20052" builtinId="9" hidden="1"/>
    <cellStyle name="Hiperlink Visitado" xfId="20054" builtinId="9" hidden="1"/>
    <cellStyle name="Hiperlink Visitado" xfId="20056" builtinId="9" hidden="1"/>
    <cellStyle name="Hiperlink Visitado" xfId="20058" builtinId="9" hidden="1"/>
    <cellStyle name="Hiperlink Visitado" xfId="20060" builtinId="9" hidden="1"/>
    <cellStyle name="Hiperlink Visitado" xfId="20062" builtinId="9" hidden="1"/>
    <cellStyle name="Hiperlink Visitado" xfId="20064" builtinId="9" hidden="1"/>
    <cellStyle name="Hiperlink Visitado" xfId="20066" builtinId="9" hidden="1"/>
    <cellStyle name="Hiperlink Visitado" xfId="20068" builtinId="9" hidden="1"/>
    <cellStyle name="Hiperlink Visitado" xfId="20070" builtinId="9" hidden="1"/>
    <cellStyle name="Hiperlink Visitado" xfId="20072" builtinId="9" hidden="1"/>
    <cellStyle name="Hiperlink Visitado" xfId="20074" builtinId="9" hidden="1"/>
    <cellStyle name="Hiperlink Visitado" xfId="20076" builtinId="9" hidden="1"/>
    <cellStyle name="Hiperlink Visitado" xfId="20078" builtinId="9" hidden="1"/>
    <cellStyle name="Hiperlink Visitado" xfId="20080" builtinId="9" hidden="1"/>
    <cellStyle name="Hiperlink Visitado" xfId="20082" builtinId="9" hidden="1"/>
    <cellStyle name="Hiperlink Visitado" xfId="20084" builtinId="9" hidden="1"/>
    <cellStyle name="Hiperlink Visitado" xfId="20086" builtinId="9" hidden="1"/>
    <cellStyle name="Hiperlink Visitado" xfId="20088" builtinId="9" hidden="1"/>
    <cellStyle name="Hiperlink Visitado" xfId="20090" builtinId="9" hidden="1"/>
    <cellStyle name="Hiperlink Visitado" xfId="20092" builtinId="9" hidden="1"/>
    <cellStyle name="Hiperlink Visitado" xfId="20094" builtinId="9" hidden="1"/>
    <cellStyle name="Hiperlink Visitado" xfId="20096" builtinId="9" hidden="1"/>
    <cellStyle name="Hiperlink Visitado" xfId="20098" builtinId="9" hidden="1"/>
    <cellStyle name="Hiperlink Visitado" xfId="20100" builtinId="9" hidden="1"/>
    <cellStyle name="Hiperlink Visitado" xfId="20102" builtinId="9" hidden="1"/>
    <cellStyle name="Hiperlink Visitado" xfId="20104" builtinId="9" hidden="1"/>
    <cellStyle name="Hiperlink Visitado" xfId="20106" builtinId="9" hidden="1"/>
    <cellStyle name="Hiperlink Visitado" xfId="20108" builtinId="9" hidden="1"/>
    <cellStyle name="Hiperlink Visitado" xfId="20110" builtinId="9" hidden="1"/>
    <cellStyle name="Hiperlink Visitado" xfId="20112" builtinId="9" hidden="1"/>
    <cellStyle name="Hiperlink Visitado" xfId="20114" builtinId="9" hidden="1"/>
    <cellStyle name="Hiperlink Visitado" xfId="19429" builtinId="9" hidden="1"/>
    <cellStyle name="Hiperlink Visitado" xfId="20118" builtinId="9" hidden="1"/>
    <cellStyle name="Hiperlink Visitado" xfId="20120" builtinId="9" hidden="1"/>
    <cellStyle name="Hiperlink Visitado" xfId="20122" builtinId="9" hidden="1"/>
    <cellStyle name="Hiperlink Visitado" xfId="20124" builtinId="9" hidden="1"/>
    <cellStyle name="Hiperlink Visitado" xfId="20126" builtinId="9" hidden="1"/>
    <cellStyle name="Hiperlink Visitado" xfId="20128" builtinId="9" hidden="1"/>
    <cellStyle name="Hiperlink Visitado" xfId="20130" builtinId="9" hidden="1"/>
    <cellStyle name="Hiperlink Visitado" xfId="20132" builtinId="9" hidden="1"/>
    <cellStyle name="Hiperlink Visitado" xfId="20134" builtinId="9" hidden="1"/>
    <cellStyle name="Hiperlink Visitado" xfId="20136" builtinId="9" hidden="1"/>
    <cellStyle name="Hiperlink Visitado" xfId="20138" builtinId="9" hidden="1"/>
    <cellStyle name="Hiperlink Visitado" xfId="20140" builtinId="9" hidden="1"/>
    <cellStyle name="Hiperlink Visitado" xfId="20142" builtinId="9" hidden="1"/>
    <cellStyle name="Hiperlink Visitado" xfId="20144" builtinId="9" hidden="1"/>
    <cellStyle name="Hiperlink Visitado" xfId="20146" builtinId="9" hidden="1"/>
    <cellStyle name="Hiperlink Visitado" xfId="20148" builtinId="9" hidden="1"/>
    <cellStyle name="Hiperlink Visitado" xfId="20150" builtinId="9" hidden="1"/>
    <cellStyle name="Hiperlink Visitado" xfId="20152" builtinId="9" hidden="1"/>
    <cellStyle name="Hiperlink Visitado" xfId="20154" builtinId="9" hidden="1"/>
    <cellStyle name="Hiperlink Visitado" xfId="20156" builtinId="9" hidden="1"/>
    <cellStyle name="Hiperlink Visitado" xfId="20158" builtinId="9" hidden="1"/>
    <cellStyle name="Hiperlink Visitado" xfId="20160" builtinId="9" hidden="1"/>
    <cellStyle name="Hiperlink Visitado" xfId="20162" builtinId="9" hidden="1"/>
    <cellStyle name="Hiperlink Visitado" xfId="20164" builtinId="9" hidden="1"/>
    <cellStyle name="Hiperlink Visitado" xfId="20166" builtinId="9" hidden="1"/>
    <cellStyle name="Hiperlink Visitado" xfId="20168" builtinId="9" hidden="1"/>
    <cellStyle name="Hiperlink Visitado" xfId="20170" builtinId="9" hidden="1"/>
    <cellStyle name="Hiperlink Visitado" xfId="20172" builtinId="9" hidden="1"/>
    <cellStyle name="Hiperlink Visitado" xfId="20174" builtinId="9" hidden="1"/>
    <cellStyle name="Hiperlink Visitado" xfId="20176" builtinId="9" hidden="1"/>
    <cellStyle name="Hiperlink Visitado" xfId="20178" builtinId="9" hidden="1"/>
    <cellStyle name="Hiperlink Visitado" xfId="20180" builtinId="9" hidden="1"/>
    <cellStyle name="Hiperlink Visitado" xfId="20182" builtinId="9" hidden="1"/>
    <cellStyle name="Hiperlink Visitado" xfId="20184" builtinId="9" hidden="1"/>
    <cellStyle name="Hiperlink Visitado" xfId="20186" builtinId="9" hidden="1"/>
    <cellStyle name="Hiperlink Visitado" xfId="20188" builtinId="9" hidden="1"/>
    <cellStyle name="Hiperlink Visitado" xfId="20190" builtinId="9" hidden="1"/>
    <cellStyle name="Hiperlink Visitado" xfId="20192" builtinId="9" hidden="1"/>
    <cellStyle name="Hiperlink Visitado" xfId="20194" builtinId="9" hidden="1"/>
    <cellStyle name="Hiperlink Visitado" xfId="20196" builtinId="9" hidden="1"/>
    <cellStyle name="Hiperlink Visitado" xfId="20198" builtinId="9" hidden="1"/>
    <cellStyle name="Hiperlink Visitado" xfId="20200" builtinId="9" hidden="1"/>
    <cellStyle name="Hiperlink Visitado" xfId="20202" builtinId="9" hidden="1"/>
    <cellStyle name="Hiperlink Visitado" xfId="20204" builtinId="9" hidden="1"/>
    <cellStyle name="Hiperlink Visitado" xfId="20206" builtinId="9" hidden="1"/>
    <cellStyle name="Hiperlink Visitado" xfId="20208" builtinId="9" hidden="1"/>
    <cellStyle name="Hiperlink Visitado" xfId="20210" builtinId="9" hidden="1"/>
    <cellStyle name="Hiperlink Visitado" xfId="20212" builtinId="9" hidden="1"/>
    <cellStyle name="Hiperlink Visitado" xfId="19527" builtinId="9" hidden="1"/>
    <cellStyle name="Hiperlink Visitado" xfId="20216" builtinId="9" hidden="1"/>
    <cellStyle name="Hiperlink Visitado" xfId="20218" builtinId="9" hidden="1"/>
    <cellStyle name="Hiperlink Visitado" xfId="20220" builtinId="9" hidden="1"/>
    <cellStyle name="Hiperlink Visitado" xfId="20222" builtinId="9" hidden="1"/>
    <cellStyle name="Hiperlink Visitado" xfId="20224" builtinId="9" hidden="1"/>
    <cellStyle name="Hiperlink Visitado" xfId="20226" builtinId="9" hidden="1"/>
    <cellStyle name="Hiperlink Visitado" xfId="20228" builtinId="9" hidden="1"/>
    <cellStyle name="Hiperlink Visitado" xfId="20230" builtinId="9" hidden="1"/>
    <cellStyle name="Hiperlink Visitado" xfId="20232" builtinId="9" hidden="1"/>
    <cellStyle name="Hiperlink Visitado" xfId="20234" builtinId="9" hidden="1"/>
    <cellStyle name="Hiperlink Visitado" xfId="20236" builtinId="9" hidden="1"/>
    <cellStyle name="Hiperlink Visitado" xfId="20238" builtinId="9" hidden="1"/>
    <cellStyle name="Hiperlink Visitado" xfId="20240" builtinId="9" hidden="1"/>
    <cellStyle name="Hiperlink Visitado" xfId="20242" builtinId="9" hidden="1"/>
    <cellStyle name="Hiperlink Visitado" xfId="20244" builtinId="9" hidden="1"/>
    <cellStyle name="Hiperlink Visitado" xfId="20246" builtinId="9" hidden="1"/>
    <cellStyle name="Hiperlink Visitado" xfId="20248" builtinId="9" hidden="1"/>
    <cellStyle name="Hiperlink Visitado" xfId="20250" builtinId="9" hidden="1"/>
    <cellStyle name="Hiperlink Visitado" xfId="20252" builtinId="9" hidden="1"/>
    <cellStyle name="Hiperlink Visitado" xfId="20254" builtinId="9" hidden="1"/>
    <cellStyle name="Hiperlink Visitado" xfId="20256" builtinId="9" hidden="1"/>
    <cellStyle name="Hiperlink Visitado" xfId="20258" builtinId="9" hidden="1"/>
    <cellStyle name="Hiperlink Visitado" xfId="20260" builtinId="9" hidden="1"/>
    <cellStyle name="Hiperlink Visitado" xfId="20262" builtinId="9" hidden="1"/>
    <cellStyle name="Hiperlink Visitado" xfId="20264" builtinId="9" hidden="1"/>
    <cellStyle name="Hiperlink Visitado" xfId="20266" builtinId="9" hidden="1"/>
    <cellStyle name="Hiperlink Visitado" xfId="20268" builtinId="9" hidden="1"/>
    <cellStyle name="Hiperlink Visitado" xfId="20270" builtinId="9" hidden="1"/>
    <cellStyle name="Hiperlink Visitado" xfId="20272" builtinId="9" hidden="1"/>
    <cellStyle name="Hiperlink Visitado" xfId="20274" builtinId="9" hidden="1"/>
    <cellStyle name="Hiperlink Visitado" xfId="20276" builtinId="9" hidden="1"/>
    <cellStyle name="Hiperlink Visitado" xfId="20278" builtinId="9" hidden="1"/>
    <cellStyle name="Hiperlink Visitado" xfId="20280" builtinId="9" hidden="1"/>
    <cellStyle name="Hiperlink Visitado" xfId="20282" builtinId="9" hidden="1"/>
    <cellStyle name="Hiperlink Visitado" xfId="20284" builtinId="9" hidden="1"/>
    <cellStyle name="Hiperlink Visitado" xfId="20286" builtinId="9" hidden="1"/>
    <cellStyle name="Hiperlink Visitado" xfId="20288" builtinId="9" hidden="1"/>
    <cellStyle name="Hiperlink Visitado" xfId="20290" builtinId="9" hidden="1"/>
    <cellStyle name="Hiperlink Visitado" xfId="20292" builtinId="9" hidden="1"/>
    <cellStyle name="Hiperlink Visitado" xfId="20294" builtinId="9" hidden="1"/>
    <cellStyle name="Hiperlink Visitado" xfId="20296" builtinId="9" hidden="1"/>
    <cellStyle name="Hiperlink Visitado" xfId="20298" builtinId="9" hidden="1"/>
    <cellStyle name="Hiperlink Visitado" xfId="20300" builtinId="9" hidden="1"/>
    <cellStyle name="Hiperlink Visitado" xfId="20302" builtinId="9" hidden="1"/>
    <cellStyle name="Hiperlink Visitado" xfId="20304" builtinId="9" hidden="1"/>
    <cellStyle name="Hiperlink Visitado" xfId="20306" builtinId="9" hidden="1"/>
    <cellStyle name="Hiperlink Visitado" xfId="20308" builtinId="9" hidden="1"/>
    <cellStyle name="Hiperlink Visitado" xfId="20310" builtinId="9" hidden="1"/>
    <cellStyle name="Hiperlink Visitado" xfId="19625" builtinId="9" hidden="1"/>
    <cellStyle name="Hiperlink Visitado" xfId="20314" builtinId="9" hidden="1"/>
    <cellStyle name="Hiperlink Visitado" xfId="20316" builtinId="9" hidden="1"/>
    <cellStyle name="Hiperlink Visitado" xfId="20318" builtinId="9" hidden="1"/>
    <cellStyle name="Hiperlink Visitado" xfId="20320" builtinId="9" hidden="1"/>
    <cellStyle name="Hiperlink Visitado" xfId="20322" builtinId="9" hidden="1"/>
    <cellStyle name="Hiperlink Visitado" xfId="20324" builtinId="9" hidden="1"/>
    <cellStyle name="Hiperlink Visitado" xfId="20326" builtinId="9" hidden="1"/>
    <cellStyle name="Hiperlink Visitado" xfId="20328" builtinId="9" hidden="1"/>
    <cellStyle name="Hiperlink Visitado" xfId="20330" builtinId="9" hidden="1"/>
    <cellStyle name="Hiperlink Visitado" xfId="20332" builtinId="9" hidden="1"/>
    <cellStyle name="Hiperlink Visitado" xfId="20334" builtinId="9" hidden="1"/>
    <cellStyle name="Hiperlink Visitado" xfId="20336" builtinId="9" hidden="1"/>
    <cellStyle name="Hiperlink Visitado" xfId="20338" builtinId="9" hidden="1"/>
    <cellStyle name="Hiperlink Visitado" xfId="20340" builtinId="9" hidden="1"/>
    <cellStyle name="Hiperlink Visitado" xfId="20342" builtinId="9" hidden="1"/>
    <cellStyle name="Hiperlink Visitado" xfId="20344" builtinId="9" hidden="1"/>
    <cellStyle name="Hiperlink Visitado" xfId="20346" builtinId="9" hidden="1"/>
    <cellStyle name="Hiperlink Visitado" xfId="20348" builtinId="9" hidden="1"/>
    <cellStyle name="Hiperlink Visitado" xfId="20350" builtinId="9" hidden="1"/>
    <cellStyle name="Hiperlink Visitado" xfId="20352" builtinId="9" hidden="1"/>
    <cellStyle name="Hiperlink Visitado" xfId="20354" builtinId="9" hidden="1"/>
    <cellStyle name="Hiperlink Visitado" xfId="20356" builtinId="9" hidden="1"/>
    <cellStyle name="Hiperlink Visitado" xfId="20358" builtinId="9" hidden="1"/>
    <cellStyle name="Hiperlink Visitado" xfId="20360" builtinId="9" hidden="1"/>
    <cellStyle name="Hiperlink Visitado" xfId="20362" builtinId="9" hidden="1"/>
    <cellStyle name="Hiperlink Visitado" xfId="20364" builtinId="9" hidden="1"/>
    <cellStyle name="Hiperlink Visitado" xfId="20366" builtinId="9" hidden="1"/>
    <cellStyle name="Hiperlink Visitado" xfId="20368" builtinId="9" hidden="1"/>
    <cellStyle name="Hiperlink Visitado" xfId="20370" builtinId="9" hidden="1"/>
    <cellStyle name="Hiperlink Visitado" xfId="20372" builtinId="9" hidden="1"/>
    <cellStyle name="Hiperlink Visitado" xfId="20374" builtinId="9" hidden="1"/>
    <cellStyle name="Hiperlink Visitado" xfId="20376" builtinId="9" hidden="1"/>
    <cellStyle name="Hiperlink Visitado" xfId="20378" builtinId="9" hidden="1"/>
    <cellStyle name="Hiperlink Visitado" xfId="20380" builtinId="9" hidden="1"/>
    <cellStyle name="Hiperlink Visitado" xfId="20382" builtinId="9" hidden="1"/>
    <cellStyle name="Hiperlink Visitado" xfId="20384" builtinId="9" hidden="1"/>
    <cellStyle name="Hiperlink Visitado" xfId="20386" builtinId="9" hidden="1"/>
    <cellStyle name="Hiperlink Visitado" xfId="20388" builtinId="9" hidden="1"/>
    <cellStyle name="Hiperlink Visitado" xfId="20390" builtinId="9" hidden="1"/>
    <cellStyle name="Hiperlink Visitado" xfId="20392" builtinId="9" hidden="1"/>
    <cellStyle name="Hiperlink Visitado" xfId="20394" builtinId="9" hidden="1"/>
    <cellStyle name="Hiperlink Visitado" xfId="20396" builtinId="9" hidden="1"/>
    <cellStyle name="Hiperlink Visitado" xfId="20398" builtinId="9" hidden="1"/>
    <cellStyle name="Hiperlink Visitado" xfId="20400" builtinId="9" hidden="1"/>
    <cellStyle name="Hiperlink Visitado" xfId="20402" builtinId="9" hidden="1"/>
    <cellStyle name="Hiperlink Visitado" xfId="20404" builtinId="9" hidden="1"/>
    <cellStyle name="Hiperlink Visitado" xfId="20406" builtinId="9" hidden="1"/>
    <cellStyle name="Hiperlink Visitado" xfId="20408" builtinId="9" hidden="1"/>
    <cellStyle name="Hiperlink Visitado" xfId="19723" builtinId="9" hidden="1"/>
    <cellStyle name="Hiperlink Visitado" xfId="20412" builtinId="9" hidden="1"/>
    <cellStyle name="Hiperlink Visitado" xfId="20414" builtinId="9" hidden="1"/>
    <cellStyle name="Hiperlink Visitado" xfId="20416" builtinId="9" hidden="1"/>
    <cellStyle name="Hiperlink Visitado" xfId="20418" builtinId="9" hidden="1"/>
    <cellStyle name="Hiperlink Visitado" xfId="20420" builtinId="9" hidden="1"/>
    <cellStyle name="Hiperlink Visitado" xfId="20422" builtinId="9" hidden="1"/>
    <cellStyle name="Hiperlink Visitado" xfId="20424" builtinId="9" hidden="1"/>
    <cellStyle name="Hiperlink Visitado" xfId="20426" builtinId="9" hidden="1"/>
    <cellStyle name="Hiperlink Visitado" xfId="20428" builtinId="9" hidden="1"/>
    <cellStyle name="Hiperlink Visitado" xfId="20430" builtinId="9" hidden="1"/>
    <cellStyle name="Hiperlink Visitado" xfId="20432" builtinId="9" hidden="1"/>
    <cellStyle name="Hiperlink Visitado" xfId="20434" builtinId="9" hidden="1"/>
    <cellStyle name="Hiperlink Visitado" xfId="20436" builtinId="9" hidden="1"/>
    <cellStyle name="Hiperlink Visitado" xfId="20438" builtinId="9" hidden="1"/>
    <cellStyle name="Hiperlink Visitado" xfId="20440" builtinId="9" hidden="1"/>
    <cellStyle name="Hiperlink Visitado" xfId="20442" builtinId="9" hidden="1"/>
    <cellStyle name="Hiperlink Visitado" xfId="20444" builtinId="9" hidden="1"/>
    <cellStyle name="Hiperlink Visitado" xfId="20446" builtinId="9" hidden="1"/>
    <cellStyle name="Hiperlink Visitado" xfId="20448" builtinId="9" hidden="1"/>
    <cellStyle name="Hiperlink Visitado" xfId="20450" builtinId="9" hidden="1"/>
    <cellStyle name="Hiperlink Visitado" xfId="20452" builtinId="9" hidden="1"/>
    <cellStyle name="Hiperlink Visitado" xfId="20454" builtinId="9" hidden="1"/>
    <cellStyle name="Hiperlink Visitado" xfId="20456" builtinId="9" hidden="1"/>
    <cellStyle name="Hiperlink Visitado" xfId="20458" builtinId="9" hidden="1"/>
    <cellStyle name="Hiperlink Visitado" xfId="20460" builtinId="9" hidden="1"/>
    <cellStyle name="Hiperlink Visitado" xfId="20462" builtinId="9" hidden="1"/>
    <cellStyle name="Hiperlink Visitado" xfId="20464" builtinId="9" hidden="1"/>
    <cellStyle name="Hiperlink Visitado" xfId="20466" builtinId="9" hidden="1"/>
    <cellStyle name="Hiperlink Visitado" xfId="20468" builtinId="9" hidden="1"/>
    <cellStyle name="Hiperlink Visitado" xfId="20470" builtinId="9" hidden="1"/>
    <cellStyle name="Hiperlink Visitado" xfId="20472" builtinId="9" hidden="1"/>
    <cellStyle name="Hiperlink Visitado" xfId="20474" builtinId="9" hidden="1"/>
    <cellStyle name="Hiperlink Visitado" xfId="20476" builtinId="9" hidden="1"/>
    <cellStyle name="Hiperlink Visitado" xfId="20478" builtinId="9" hidden="1"/>
    <cellStyle name="Hiperlink Visitado" xfId="20480" builtinId="9" hidden="1"/>
    <cellStyle name="Hiperlink Visitado" xfId="20482" builtinId="9" hidden="1"/>
    <cellStyle name="Hiperlink Visitado" xfId="20484" builtinId="9" hidden="1"/>
    <cellStyle name="Hiperlink Visitado" xfId="20486" builtinId="9" hidden="1"/>
    <cellStyle name="Hiperlink Visitado" xfId="20488" builtinId="9" hidden="1"/>
    <cellStyle name="Hiperlink Visitado" xfId="20490" builtinId="9" hidden="1"/>
    <cellStyle name="Hiperlink Visitado" xfId="20492" builtinId="9" hidden="1"/>
    <cellStyle name="Hiperlink Visitado" xfId="20494" builtinId="9" hidden="1"/>
    <cellStyle name="Hiperlink Visitado" xfId="20496" builtinId="9" hidden="1"/>
    <cellStyle name="Hiperlink Visitado" xfId="20498" builtinId="9" hidden="1"/>
    <cellStyle name="Hiperlink Visitado" xfId="20500" builtinId="9" hidden="1"/>
    <cellStyle name="Hiperlink Visitado" xfId="20502" builtinId="9" hidden="1"/>
    <cellStyle name="Hiperlink Visitado" xfId="20504" builtinId="9" hidden="1"/>
    <cellStyle name="Hiperlink Visitado" xfId="20506" builtinId="9" hidden="1"/>
    <cellStyle name="Hiperlink Visitado" xfId="19821" builtinId="9" hidden="1"/>
    <cellStyle name="Hiperlink Visitado" xfId="20510" builtinId="9" hidden="1"/>
    <cellStyle name="Hiperlink Visitado" xfId="20512" builtinId="9" hidden="1"/>
    <cellStyle name="Hiperlink Visitado" xfId="20514" builtinId="9" hidden="1"/>
    <cellStyle name="Hiperlink Visitado" xfId="20516" builtinId="9" hidden="1"/>
    <cellStyle name="Hiperlink Visitado" xfId="20518" builtinId="9" hidden="1"/>
    <cellStyle name="Hiperlink Visitado" xfId="20520" builtinId="9" hidden="1"/>
    <cellStyle name="Hiperlink Visitado" xfId="20522" builtinId="9" hidden="1"/>
    <cellStyle name="Hiperlink Visitado" xfId="20524" builtinId="9" hidden="1"/>
    <cellStyle name="Hiperlink Visitado" xfId="20526" builtinId="9" hidden="1"/>
    <cellStyle name="Hiperlink Visitado" xfId="20528" builtinId="9" hidden="1"/>
    <cellStyle name="Hiperlink Visitado" xfId="20530" builtinId="9" hidden="1"/>
    <cellStyle name="Hiperlink Visitado" xfId="20532" builtinId="9" hidden="1"/>
    <cellStyle name="Hiperlink Visitado" xfId="20534" builtinId="9" hidden="1"/>
    <cellStyle name="Hiperlink Visitado" xfId="20536" builtinId="9" hidden="1"/>
    <cellStyle name="Hiperlink Visitado" xfId="20538" builtinId="9" hidden="1"/>
    <cellStyle name="Hiperlink Visitado" xfId="20540" builtinId="9" hidden="1"/>
    <cellStyle name="Hiperlink Visitado" xfId="20542" builtinId="9" hidden="1"/>
    <cellStyle name="Hiperlink Visitado" xfId="20544" builtinId="9" hidden="1"/>
    <cellStyle name="Hiperlink Visitado" xfId="20546" builtinId="9" hidden="1"/>
    <cellStyle name="Hiperlink Visitado" xfId="20548" builtinId="9" hidden="1"/>
    <cellStyle name="Hiperlink Visitado" xfId="20550" builtinId="9" hidden="1"/>
    <cellStyle name="Hiperlink Visitado" xfId="20552" builtinId="9" hidden="1"/>
    <cellStyle name="Hiperlink Visitado" xfId="20554" builtinId="9" hidden="1"/>
    <cellStyle name="Hiperlink Visitado" xfId="20556" builtinId="9" hidden="1"/>
    <cellStyle name="Hiperlink Visitado" xfId="20558" builtinId="9" hidden="1"/>
    <cellStyle name="Hiperlink Visitado" xfId="20560" builtinId="9" hidden="1"/>
    <cellStyle name="Hiperlink Visitado" xfId="20562" builtinId="9" hidden="1"/>
    <cellStyle name="Hiperlink Visitado" xfId="20564" builtinId="9" hidden="1"/>
    <cellStyle name="Hiperlink Visitado" xfId="20566" builtinId="9" hidden="1"/>
    <cellStyle name="Hiperlink Visitado" xfId="20568" builtinId="9" hidden="1"/>
    <cellStyle name="Hiperlink Visitado" xfId="20570" builtinId="9" hidden="1"/>
    <cellStyle name="Hiperlink Visitado" xfId="20572" builtinId="9" hidden="1"/>
    <cellStyle name="Hiperlink Visitado" xfId="20574" builtinId="9" hidden="1"/>
    <cellStyle name="Hiperlink Visitado" xfId="20576" builtinId="9" hidden="1"/>
    <cellStyle name="Hiperlink Visitado" xfId="20578" builtinId="9" hidden="1"/>
    <cellStyle name="Hiperlink Visitado" xfId="20580" builtinId="9" hidden="1"/>
    <cellStyle name="Hiperlink Visitado" xfId="20582" builtinId="9" hidden="1"/>
    <cellStyle name="Hiperlink Visitado" xfId="20584" builtinId="9" hidden="1"/>
    <cellStyle name="Hiperlink Visitado" xfId="20586" builtinId="9" hidden="1"/>
    <cellStyle name="Hiperlink Visitado" xfId="20588" builtinId="9" hidden="1"/>
    <cellStyle name="Hiperlink Visitado" xfId="20590" builtinId="9" hidden="1"/>
    <cellStyle name="Hiperlink Visitado" xfId="20592" builtinId="9" hidden="1"/>
    <cellStyle name="Hiperlink Visitado" xfId="20594" builtinId="9" hidden="1"/>
    <cellStyle name="Hiperlink Visitado" xfId="20596" builtinId="9" hidden="1"/>
    <cellStyle name="Hiperlink Visitado" xfId="20598" builtinId="9" hidden="1"/>
    <cellStyle name="Hiperlink Visitado" xfId="20600" builtinId="9" hidden="1"/>
    <cellStyle name="Hiperlink Visitado" xfId="20602" builtinId="9" hidden="1"/>
    <cellStyle name="Hiperlink Visitado" xfId="20604" builtinId="9" hidden="1"/>
    <cellStyle name="Hiperlink Visitado" xfId="19919" builtinId="9" hidden="1"/>
    <cellStyle name="Hiperlink Visitado" xfId="20608" builtinId="9" hidden="1"/>
    <cellStyle name="Hiperlink Visitado" xfId="20610" builtinId="9" hidden="1"/>
    <cellStyle name="Hiperlink Visitado" xfId="20612" builtinId="9" hidden="1"/>
    <cellStyle name="Hiperlink Visitado" xfId="20614" builtinId="9" hidden="1"/>
    <cellStyle name="Hiperlink Visitado" xfId="20616" builtinId="9" hidden="1"/>
    <cellStyle name="Hiperlink Visitado" xfId="20618" builtinId="9" hidden="1"/>
    <cellStyle name="Hiperlink Visitado" xfId="20620" builtinId="9" hidden="1"/>
    <cellStyle name="Hiperlink Visitado" xfId="20622" builtinId="9" hidden="1"/>
    <cellStyle name="Hiperlink Visitado" xfId="20624" builtinId="9" hidden="1"/>
    <cellStyle name="Hiperlink Visitado" xfId="20626" builtinId="9" hidden="1"/>
    <cellStyle name="Hiperlink Visitado" xfId="20628" builtinId="9" hidden="1"/>
    <cellStyle name="Hiperlink Visitado" xfId="20630" builtinId="9" hidden="1"/>
    <cellStyle name="Hiperlink Visitado" xfId="20632" builtinId="9" hidden="1"/>
    <cellStyle name="Hiperlink Visitado" xfId="20634" builtinId="9" hidden="1"/>
    <cellStyle name="Hiperlink Visitado" xfId="20636" builtinId="9" hidden="1"/>
    <cellStyle name="Hiperlink Visitado" xfId="20638" builtinId="9" hidden="1"/>
    <cellStyle name="Hiperlink Visitado" xfId="20640" builtinId="9" hidden="1"/>
    <cellStyle name="Hiperlink Visitado" xfId="20642" builtinId="9" hidden="1"/>
    <cellStyle name="Hiperlink Visitado" xfId="20644" builtinId="9" hidden="1"/>
    <cellStyle name="Hiperlink Visitado" xfId="20646" builtinId="9" hidden="1"/>
    <cellStyle name="Hiperlink Visitado" xfId="20648" builtinId="9" hidden="1"/>
    <cellStyle name="Hiperlink Visitado" xfId="20650" builtinId="9" hidden="1"/>
    <cellStyle name="Hiperlink Visitado" xfId="20652" builtinId="9" hidden="1"/>
    <cellStyle name="Hiperlink Visitado" xfId="20654" builtinId="9" hidden="1"/>
    <cellStyle name="Hiperlink Visitado" xfId="20656" builtinId="9" hidden="1"/>
    <cellStyle name="Hiperlink Visitado" xfId="20658" builtinId="9" hidden="1"/>
    <cellStyle name="Hiperlink Visitado" xfId="20660" builtinId="9" hidden="1"/>
    <cellStyle name="Hiperlink Visitado" xfId="20662" builtinId="9" hidden="1"/>
    <cellStyle name="Hiperlink Visitado" xfId="20664" builtinId="9" hidden="1"/>
    <cellStyle name="Hiperlink Visitado" xfId="20666" builtinId="9" hidden="1"/>
    <cellStyle name="Hiperlink Visitado" xfId="20668" builtinId="9" hidden="1"/>
    <cellStyle name="Hiperlink Visitado" xfId="20670" builtinId="9" hidden="1"/>
    <cellStyle name="Hiperlink Visitado" xfId="20672" builtinId="9" hidden="1"/>
    <cellStyle name="Hiperlink Visitado" xfId="20674" builtinId="9" hidden="1"/>
    <cellStyle name="Hiperlink Visitado" xfId="20676" builtinId="9" hidden="1"/>
    <cellStyle name="Hiperlink Visitado" xfId="20678" builtinId="9" hidden="1"/>
    <cellStyle name="Hiperlink Visitado" xfId="20680" builtinId="9" hidden="1"/>
    <cellStyle name="Hiperlink Visitado" xfId="20682" builtinId="9" hidden="1"/>
    <cellStyle name="Hiperlink Visitado" xfId="20684" builtinId="9" hidden="1"/>
    <cellStyle name="Hiperlink Visitado" xfId="20686" builtinId="9" hidden="1"/>
    <cellStyle name="Hiperlink Visitado" xfId="20688" builtinId="9" hidden="1"/>
    <cellStyle name="Hiperlink Visitado" xfId="20690" builtinId="9" hidden="1"/>
    <cellStyle name="Hiperlink Visitado" xfId="20692" builtinId="9" hidden="1"/>
    <cellStyle name="Hiperlink Visitado" xfId="20694" builtinId="9" hidden="1"/>
    <cellStyle name="Hiperlink Visitado" xfId="20696" builtinId="9" hidden="1"/>
    <cellStyle name="Hiperlink Visitado" xfId="20698" builtinId="9" hidden="1"/>
    <cellStyle name="Hiperlink Visitado" xfId="20700" builtinId="9" hidden="1"/>
    <cellStyle name="Hiperlink Visitado" xfId="20702" builtinId="9" hidden="1"/>
    <cellStyle name="Hiperlink Visitado" xfId="20017" builtinId="9" hidden="1"/>
    <cellStyle name="Hiperlink Visitado" xfId="20706" builtinId="9" hidden="1"/>
    <cellStyle name="Hiperlink Visitado" xfId="20708" builtinId="9" hidden="1"/>
    <cellStyle name="Hiperlink Visitado" xfId="20710" builtinId="9" hidden="1"/>
    <cellStyle name="Hiperlink Visitado" xfId="20712" builtinId="9" hidden="1"/>
    <cellStyle name="Hiperlink Visitado" xfId="20714" builtinId="9" hidden="1"/>
    <cellStyle name="Hiperlink Visitado" xfId="20716" builtinId="9" hidden="1"/>
    <cellStyle name="Hiperlink Visitado" xfId="20718" builtinId="9" hidden="1"/>
    <cellStyle name="Hiperlink Visitado" xfId="20720" builtinId="9" hidden="1"/>
    <cellStyle name="Hiperlink Visitado" xfId="20722" builtinId="9" hidden="1"/>
    <cellStyle name="Hiperlink Visitado" xfId="20724" builtinId="9" hidden="1"/>
    <cellStyle name="Hiperlink Visitado" xfId="20726" builtinId="9" hidden="1"/>
    <cellStyle name="Hiperlink Visitado" xfId="20728" builtinId="9" hidden="1"/>
    <cellStyle name="Hiperlink Visitado" xfId="20730" builtinId="9" hidden="1"/>
    <cellStyle name="Hiperlink Visitado" xfId="20732" builtinId="9" hidden="1"/>
    <cellStyle name="Hiperlink Visitado" xfId="20734" builtinId="9" hidden="1"/>
    <cellStyle name="Hiperlink Visitado" xfId="20736" builtinId="9" hidden="1"/>
    <cellStyle name="Hiperlink Visitado" xfId="20738" builtinId="9" hidden="1"/>
    <cellStyle name="Hiperlink Visitado" xfId="20740" builtinId="9" hidden="1"/>
    <cellStyle name="Hiperlink Visitado" xfId="20742" builtinId="9" hidden="1"/>
    <cellStyle name="Hiperlink Visitado" xfId="20744" builtinId="9" hidden="1"/>
    <cellStyle name="Hiperlink Visitado" xfId="20746" builtinId="9" hidden="1"/>
    <cellStyle name="Hiperlink Visitado" xfId="20748" builtinId="9" hidden="1"/>
    <cellStyle name="Hiperlink Visitado" xfId="20750" builtinId="9" hidden="1"/>
    <cellStyle name="Hiperlink Visitado" xfId="20752" builtinId="9" hidden="1"/>
    <cellStyle name="Hiperlink Visitado" xfId="20754" builtinId="9" hidden="1"/>
    <cellStyle name="Hiperlink Visitado" xfId="20756" builtinId="9" hidden="1"/>
    <cellStyle name="Hiperlink Visitado" xfId="20758" builtinId="9" hidden="1"/>
    <cellStyle name="Hiperlink Visitado" xfId="20760" builtinId="9" hidden="1"/>
    <cellStyle name="Hiperlink Visitado" xfId="20762" builtinId="9" hidden="1"/>
    <cellStyle name="Hiperlink Visitado" xfId="20764" builtinId="9" hidden="1"/>
    <cellStyle name="Hiperlink Visitado" xfId="20766" builtinId="9" hidden="1"/>
    <cellStyle name="Hiperlink Visitado" xfId="20768" builtinId="9" hidden="1"/>
    <cellStyle name="Hiperlink Visitado" xfId="20770" builtinId="9" hidden="1"/>
    <cellStyle name="Hiperlink Visitado" xfId="20772" builtinId="9" hidden="1"/>
    <cellStyle name="Hiperlink Visitado" xfId="20774" builtinId="9" hidden="1"/>
    <cellStyle name="Hiperlink Visitado" xfId="20776" builtinId="9" hidden="1"/>
    <cellStyle name="Hiperlink Visitado" xfId="20778" builtinId="9" hidden="1"/>
    <cellStyle name="Hiperlink Visitado" xfId="20780" builtinId="9" hidden="1"/>
    <cellStyle name="Hiperlink Visitado" xfId="20782" builtinId="9" hidden="1"/>
    <cellStyle name="Hiperlink Visitado" xfId="20784" builtinId="9" hidden="1"/>
    <cellStyle name="Hiperlink Visitado" xfId="20786" builtinId="9" hidden="1"/>
    <cellStyle name="Hiperlink Visitado" xfId="20788" builtinId="9" hidden="1"/>
    <cellStyle name="Hiperlink Visitado" xfId="20790" builtinId="9" hidden="1"/>
    <cellStyle name="Hiperlink Visitado" xfId="20792" builtinId="9" hidden="1"/>
    <cellStyle name="Hiperlink Visitado" xfId="20794" builtinId="9" hidden="1"/>
    <cellStyle name="Hiperlink Visitado" xfId="20796" builtinId="9" hidden="1"/>
    <cellStyle name="Hiperlink Visitado" xfId="20798" builtinId="9" hidden="1"/>
    <cellStyle name="Hiperlink Visitado" xfId="20800" builtinId="9" hidden="1"/>
    <cellStyle name="Hiperlink Visitado" xfId="20115" builtinId="9" hidden="1"/>
    <cellStyle name="Hiperlink Visitado" xfId="20804" builtinId="9" hidden="1"/>
    <cellStyle name="Hiperlink Visitado" xfId="20806" builtinId="9" hidden="1"/>
    <cellStyle name="Hiperlink Visitado" xfId="20808" builtinId="9" hidden="1"/>
    <cellStyle name="Hiperlink Visitado" xfId="20810" builtinId="9" hidden="1"/>
    <cellStyle name="Hiperlink Visitado" xfId="20812" builtinId="9" hidden="1"/>
    <cellStyle name="Hiperlink Visitado" xfId="20814" builtinId="9" hidden="1"/>
    <cellStyle name="Hiperlink Visitado" xfId="20816" builtinId="9" hidden="1"/>
    <cellStyle name="Hiperlink Visitado" xfId="20818" builtinId="9" hidden="1"/>
    <cellStyle name="Hiperlink Visitado" xfId="20820" builtinId="9" hidden="1"/>
    <cellStyle name="Hiperlink Visitado" xfId="20822" builtinId="9" hidden="1"/>
    <cellStyle name="Hiperlink Visitado" xfId="20824" builtinId="9" hidden="1"/>
    <cellStyle name="Hiperlink Visitado" xfId="20826" builtinId="9" hidden="1"/>
    <cellStyle name="Hiperlink Visitado" xfId="20828" builtinId="9" hidden="1"/>
    <cellStyle name="Hiperlink Visitado" xfId="20830" builtinId="9" hidden="1"/>
    <cellStyle name="Hiperlink Visitado" xfId="20832" builtinId="9" hidden="1"/>
    <cellStyle name="Hiperlink Visitado" xfId="20834" builtinId="9" hidden="1"/>
    <cellStyle name="Hiperlink Visitado" xfId="20836" builtinId="9" hidden="1"/>
    <cellStyle name="Hiperlink Visitado" xfId="20838" builtinId="9" hidden="1"/>
    <cellStyle name="Hiperlink Visitado" xfId="20840" builtinId="9" hidden="1"/>
    <cellStyle name="Hiperlink Visitado" xfId="20842" builtinId="9" hidden="1"/>
    <cellStyle name="Hiperlink Visitado" xfId="20844" builtinId="9" hidden="1"/>
    <cellStyle name="Hiperlink Visitado" xfId="20846" builtinId="9" hidden="1"/>
    <cellStyle name="Hiperlink Visitado" xfId="20848" builtinId="9" hidden="1"/>
    <cellStyle name="Hiperlink Visitado" xfId="20850" builtinId="9" hidden="1"/>
    <cellStyle name="Hiperlink Visitado" xfId="20852" builtinId="9" hidden="1"/>
    <cellStyle name="Hiperlink Visitado" xfId="20854" builtinId="9" hidden="1"/>
    <cellStyle name="Hiperlink Visitado" xfId="20856" builtinId="9" hidden="1"/>
    <cellStyle name="Hiperlink Visitado" xfId="20858" builtinId="9" hidden="1"/>
    <cellStyle name="Hiperlink Visitado" xfId="20860" builtinId="9" hidden="1"/>
    <cellStyle name="Hiperlink Visitado" xfId="20862" builtinId="9" hidden="1"/>
    <cellStyle name="Hiperlink Visitado" xfId="20864" builtinId="9" hidden="1"/>
    <cellStyle name="Hiperlink Visitado" xfId="20866" builtinId="9" hidden="1"/>
    <cellStyle name="Hiperlink Visitado" xfId="20868" builtinId="9" hidden="1"/>
    <cellStyle name="Hiperlink Visitado" xfId="20870" builtinId="9" hidden="1"/>
    <cellStyle name="Hiperlink Visitado" xfId="20872" builtinId="9" hidden="1"/>
    <cellStyle name="Hiperlink Visitado" xfId="20874" builtinId="9" hidden="1"/>
    <cellStyle name="Hiperlink Visitado" xfId="20876" builtinId="9" hidden="1"/>
    <cellStyle name="Hiperlink Visitado" xfId="20878" builtinId="9" hidden="1"/>
    <cellStyle name="Hiperlink Visitado" xfId="20880" builtinId="9" hidden="1"/>
    <cellStyle name="Hiperlink Visitado" xfId="20882" builtinId="9" hidden="1"/>
    <cellStyle name="Hiperlink Visitado" xfId="20884" builtinId="9" hidden="1"/>
    <cellStyle name="Hiperlink Visitado" xfId="20886" builtinId="9" hidden="1"/>
    <cellStyle name="Hiperlink Visitado" xfId="20888" builtinId="9" hidden="1"/>
    <cellStyle name="Hiperlink Visitado" xfId="20890" builtinId="9" hidden="1"/>
    <cellStyle name="Hiperlink Visitado" xfId="20892" builtinId="9" hidden="1"/>
    <cellStyle name="Hiperlink Visitado" xfId="20894" builtinId="9" hidden="1"/>
    <cellStyle name="Hiperlink Visitado" xfId="20896" builtinId="9" hidden="1"/>
    <cellStyle name="Hiperlink Visitado" xfId="20898" builtinId="9" hidden="1"/>
    <cellStyle name="Hiperlink Visitado" xfId="20213" builtinId="9" hidden="1"/>
    <cellStyle name="Hiperlink Visitado" xfId="20902" builtinId="9" hidden="1"/>
    <cellStyle name="Hiperlink Visitado" xfId="20904" builtinId="9" hidden="1"/>
    <cellStyle name="Hiperlink Visitado" xfId="20906" builtinId="9" hidden="1"/>
    <cellStyle name="Hiperlink Visitado" xfId="20908" builtinId="9" hidden="1"/>
    <cellStyle name="Hiperlink Visitado" xfId="20910" builtinId="9" hidden="1"/>
    <cellStyle name="Hiperlink Visitado" xfId="20912" builtinId="9" hidden="1"/>
    <cellStyle name="Hiperlink Visitado" xfId="20914" builtinId="9" hidden="1"/>
    <cellStyle name="Hiperlink Visitado" xfId="20916" builtinId="9" hidden="1"/>
    <cellStyle name="Hiperlink Visitado" xfId="20918" builtinId="9" hidden="1"/>
    <cellStyle name="Hiperlink Visitado" xfId="20920" builtinId="9" hidden="1"/>
    <cellStyle name="Hiperlink Visitado" xfId="20922" builtinId="9" hidden="1"/>
    <cellStyle name="Hiperlink Visitado" xfId="20924" builtinId="9" hidden="1"/>
    <cellStyle name="Hiperlink Visitado" xfId="20926" builtinId="9" hidden="1"/>
    <cellStyle name="Hiperlink Visitado" xfId="20928" builtinId="9" hidden="1"/>
    <cellStyle name="Hiperlink Visitado" xfId="20930" builtinId="9" hidden="1"/>
    <cellStyle name="Hiperlink Visitado" xfId="20932" builtinId="9" hidden="1"/>
    <cellStyle name="Hiperlink Visitado" xfId="20934" builtinId="9" hidden="1"/>
    <cellStyle name="Hiperlink Visitado" xfId="20936" builtinId="9" hidden="1"/>
    <cellStyle name="Hiperlink Visitado" xfId="20938" builtinId="9" hidden="1"/>
    <cellStyle name="Hiperlink Visitado" xfId="20940" builtinId="9" hidden="1"/>
    <cellStyle name="Hiperlink Visitado" xfId="20942" builtinId="9" hidden="1"/>
    <cellStyle name="Hiperlink Visitado" xfId="20944" builtinId="9" hidden="1"/>
    <cellStyle name="Hiperlink Visitado" xfId="20946" builtinId="9" hidden="1"/>
    <cellStyle name="Hiperlink Visitado" xfId="20948" builtinId="9" hidden="1"/>
    <cellStyle name="Hiperlink Visitado" xfId="20950" builtinId="9" hidden="1"/>
    <cellStyle name="Hiperlink Visitado" xfId="20952" builtinId="9" hidden="1"/>
    <cellStyle name="Hiperlink Visitado" xfId="20954" builtinId="9" hidden="1"/>
    <cellStyle name="Hiperlink Visitado" xfId="20956" builtinId="9" hidden="1"/>
    <cellStyle name="Hiperlink Visitado" xfId="20958" builtinId="9" hidden="1"/>
    <cellStyle name="Hiperlink Visitado" xfId="20960" builtinId="9" hidden="1"/>
    <cellStyle name="Hiperlink Visitado" xfId="20962" builtinId="9" hidden="1"/>
    <cellStyle name="Hiperlink Visitado" xfId="20964" builtinId="9" hidden="1"/>
    <cellStyle name="Hiperlink Visitado" xfId="20966" builtinId="9" hidden="1"/>
    <cellStyle name="Hiperlink Visitado" xfId="20968" builtinId="9" hidden="1"/>
    <cellStyle name="Hiperlink Visitado" xfId="20970" builtinId="9" hidden="1"/>
    <cellStyle name="Hiperlink Visitado" xfId="20972" builtinId="9" hidden="1"/>
    <cellStyle name="Hiperlink Visitado" xfId="20974" builtinId="9" hidden="1"/>
    <cellStyle name="Hiperlink Visitado" xfId="20976" builtinId="9" hidden="1"/>
    <cellStyle name="Hiperlink Visitado" xfId="20978" builtinId="9" hidden="1"/>
    <cellStyle name="Hiperlink Visitado" xfId="20980" builtinId="9" hidden="1"/>
    <cellStyle name="Hiperlink Visitado" xfId="20982" builtinId="9" hidden="1"/>
    <cellStyle name="Hiperlink Visitado" xfId="20984" builtinId="9" hidden="1"/>
    <cellStyle name="Hiperlink Visitado" xfId="20986" builtinId="9" hidden="1"/>
    <cellStyle name="Hiperlink Visitado" xfId="20988" builtinId="9" hidden="1"/>
    <cellStyle name="Hiperlink Visitado" xfId="20990" builtinId="9" hidden="1"/>
    <cellStyle name="Hiperlink Visitado" xfId="20992" builtinId="9" hidden="1"/>
    <cellStyle name="Hiperlink Visitado" xfId="20994" builtinId="9" hidden="1"/>
    <cellStyle name="Hiperlink Visitado" xfId="20996" builtinId="9" hidden="1"/>
    <cellStyle name="Hiperlink Visitado" xfId="20311" builtinId="9" hidden="1"/>
    <cellStyle name="Hiperlink Visitado" xfId="21000" builtinId="9" hidden="1"/>
    <cellStyle name="Hiperlink Visitado" xfId="21002" builtinId="9" hidden="1"/>
    <cellStyle name="Hiperlink Visitado" xfId="21004" builtinId="9" hidden="1"/>
    <cellStyle name="Hiperlink Visitado" xfId="21006" builtinId="9" hidden="1"/>
    <cellStyle name="Hiperlink Visitado" xfId="21008" builtinId="9" hidden="1"/>
    <cellStyle name="Hiperlink Visitado" xfId="21010" builtinId="9" hidden="1"/>
    <cellStyle name="Hiperlink Visitado" xfId="21012" builtinId="9" hidden="1"/>
    <cellStyle name="Hiperlink Visitado" xfId="21014" builtinId="9" hidden="1"/>
    <cellStyle name="Hiperlink Visitado" xfId="21016" builtinId="9" hidden="1"/>
    <cellStyle name="Hiperlink Visitado" xfId="21018" builtinId="9" hidden="1"/>
    <cellStyle name="Hiperlink Visitado" xfId="21020" builtinId="9" hidden="1"/>
    <cellStyle name="Hiperlink Visitado" xfId="21022" builtinId="9" hidden="1"/>
    <cellStyle name="Hiperlink Visitado" xfId="21024" builtinId="9" hidden="1"/>
    <cellStyle name="Hiperlink Visitado" xfId="21026" builtinId="9" hidden="1"/>
    <cellStyle name="Hiperlink Visitado" xfId="21028" builtinId="9" hidden="1"/>
    <cellStyle name="Hiperlink Visitado" xfId="21030" builtinId="9" hidden="1"/>
    <cellStyle name="Hiperlink Visitado" xfId="21032" builtinId="9" hidden="1"/>
    <cellStyle name="Hiperlink Visitado" xfId="21034" builtinId="9" hidden="1"/>
    <cellStyle name="Hiperlink Visitado" xfId="21036" builtinId="9" hidden="1"/>
    <cellStyle name="Hiperlink Visitado" xfId="21038" builtinId="9" hidden="1"/>
    <cellStyle name="Hiperlink Visitado" xfId="21040" builtinId="9" hidden="1"/>
    <cellStyle name="Hiperlink Visitado" xfId="21042" builtinId="9" hidden="1"/>
    <cellStyle name="Hiperlink Visitado" xfId="21044" builtinId="9" hidden="1"/>
    <cellStyle name="Hiperlink Visitado" xfId="21046" builtinId="9" hidden="1"/>
    <cellStyle name="Hiperlink Visitado" xfId="21048" builtinId="9" hidden="1"/>
    <cellStyle name="Hiperlink Visitado" xfId="21050" builtinId="9" hidden="1"/>
    <cellStyle name="Hiperlink Visitado" xfId="21052" builtinId="9" hidden="1"/>
    <cellStyle name="Hiperlink Visitado" xfId="21054" builtinId="9" hidden="1"/>
    <cellStyle name="Hiperlink Visitado" xfId="21056" builtinId="9" hidden="1"/>
    <cellStyle name="Hiperlink Visitado" xfId="21058" builtinId="9" hidden="1"/>
    <cellStyle name="Hiperlink Visitado" xfId="21060" builtinId="9" hidden="1"/>
    <cellStyle name="Hiperlink Visitado" xfId="21062" builtinId="9" hidden="1"/>
    <cellStyle name="Hiperlink Visitado" xfId="21064" builtinId="9" hidden="1"/>
    <cellStyle name="Hiperlink Visitado" xfId="21066" builtinId="9" hidden="1"/>
    <cellStyle name="Hiperlink Visitado" xfId="21068" builtinId="9" hidden="1"/>
    <cellStyle name="Hiperlink Visitado" xfId="21070" builtinId="9" hidden="1"/>
    <cellStyle name="Hiperlink Visitado" xfId="21072" builtinId="9" hidden="1"/>
    <cellStyle name="Hiperlink Visitado" xfId="21074" builtinId="9" hidden="1"/>
    <cellStyle name="Hiperlink Visitado" xfId="21076" builtinId="9" hidden="1"/>
    <cellStyle name="Hiperlink Visitado" xfId="21078" builtinId="9" hidden="1"/>
    <cellStyle name="Hiperlink Visitado" xfId="21080" builtinId="9" hidden="1"/>
    <cellStyle name="Hiperlink Visitado" xfId="21082" builtinId="9" hidden="1"/>
    <cellStyle name="Hiperlink Visitado" xfId="21084" builtinId="9" hidden="1"/>
    <cellStyle name="Hiperlink Visitado" xfId="21086" builtinId="9" hidden="1"/>
    <cellStyle name="Hiperlink Visitado" xfId="21088" builtinId="9" hidden="1"/>
    <cellStyle name="Hiperlink Visitado" xfId="21090" builtinId="9" hidden="1"/>
    <cellStyle name="Hiperlink Visitado" xfId="21092" builtinId="9" hidden="1"/>
    <cellStyle name="Hiperlink Visitado" xfId="21094" builtinId="9" hidden="1"/>
    <cellStyle name="Hiperlink Visitado" xfId="20409" builtinId="9" hidden="1"/>
    <cellStyle name="Hiperlink Visitado" xfId="21098" builtinId="9" hidden="1"/>
    <cellStyle name="Hiperlink Visitado" xfId="21100" builtinId="9" hidden="1"/>
    <cellStyle name="Hiperlink Visitado" xfId="21102" builtinId="9" hidden="1"/>
    <cellStyle name="Hiperlink Visitado" xfId="21104" builtinId="9" hidden="1"/>
    <cellStyle name="Hiperlink Visitado" xfId="21106" builtinId="9" hidden="1"/>
    <cellStyle name="Hiperlink Visitado" xfId="21108" builtinId="9" hidden="1"/>
    <cellStyle name="Hiperlink Visitado" xfId="21110" builtinId="9" hidden="1"/>
    <cellStyle name="Hiperlink Visitado" xfId="21112" builtinId="9" hidden="1"/>
    <cellStyle name="Hiperlink Visitado" xfId="21114" builtinId="9" hidden="1"/>
    <cellStyle name="Hiperlink Visitado" xfId="21116" builtinId="9" hidden="1"/>
    <cellStyle name="Hiperlink Visitado" xfId="21118" builtinId="9" hidden="1"/>
    <cellStyle name="Hiperlink Visitado" xfId="21120" builtinId="9" hidden="1"/>
    <cellStyle name="Hiperlink Visitado" xfId="21122" builtinId="9" hidden="1"/>
    <cellStyle name="Hiperlink Visitado" xfId="21124" builtinId="9" hidden="1"/>
    <cellStyle name="Hiperlink Visitado" xfId="21126" builtinId="9" hidden="1"/>
    <cellStyle name="Hiperlink Visitado" xfId="21128" builtinId="9" hidden="1"/>
    <cellStyle name="Hiperlink Visitado" xfId="21130" builtinId="9" hidden="1"/>
    <cellStyle name="Hiperlink Visitado" xfId="21132" builtinId="9" hidden="1"/>
    <cellStyle name="Hiperlink Visitado" xfId="21134" builtinId="9" hidden="1"/>
    <cellStyle name="Hiperlink Visitado" xfId="21136" builtinId="9" hidden="1"/>
    <cellStyle name="Hiperlink Visitado" xfId="21138" builtinId="9" hidden="1"/>
    <cellStyle name="Hiperlink Visitado" xfId="21140" builtinId="9" hidden="1"/>
    <cellStyle name="Hiperlink Visitado" xfId="21142" builtinId="9" hidden="1"/>
    <cellStyle name="Hiperlink Visitado" xfId="21144" builtinId="9" hidden="1"/>
    <cellStyle name="Hiperlink Visitado" xfId="21146" builtinId="9" hidden="1"/>
    <cellStyle name="Hiperlink Visitado" xfId="21148" builtinId="9" hidden="1"/>
    <cellStyle name="Hiperlink Visitado" xfId="21150" builtinId="9" hidden="1"/>
    <cellStyle name="Hiperlink Visitado" xfId="21152" builtinId="9" hidden="1"/>
    <cellStyle name="Hiperlink Visitado" xfId="21154" builtinId="9" hidden="1"/>
    <cellStyle name="Hiperlink Visitado" xfId="21156" builtinId="9" hidden="1"/>
    <cellStyle name="Hiperlink Visitado" xfId="21158" builtinId="9" hidden="1"/>
    <cellStyle name="Hiperlink Visitado" xfId="21160" builtinId="9" hidden="1"/>
    <cellStyle name="Hiperlink Visitado" xfId="21162" builtinId="9" hidden="1"/>
    <cellStyle name="Hiperlink Visitado" xfId="21164" builtinId="9" hidden="1"/>
    <cellStyle name="Hiperlink Visitado" xfId="21166" builtinId="9" hidden="1"/>
    <cellStyle name="Hiperlink Visitado" xfId="21168" builtinId="9" hidden="1"/>
    <cellStyle name="Hiperlink Visitado" xfId="21170" builtinId="9" hidden="1"/>
    <cellStyle name="Hiperlink Visitado" xfId="21172" builtinId="9" hidden="1"/>
    <cellStyle name="Hiperlink Visitado" xfId="21174" builtinId="9" hidden="1"/>
    <cellStyle name="Hiperlink Visitado" xfId="21176" builtinId="9" hidden="1"/>
    <cellStyle name="Hiperlink Visitado" xfId="21178" builtinId="9" hidden="1"/>
    <cellStyle name="Hiperlink Visitado" xfId="21180" builtinId="9" hidden="1"/>
    <cellStyle name="Hiperlink Visitado" xfId="21182" builtinId="9" hidden="1"/>
    <cellStyle name="Hiperlink Visitado" xfId="21184" builtinId="9" hidden="1"/>
    <cellStyle name="Hiperlink Visitado" xfId="21186" builtinId="9" hidden="1"/>
    <cellStyle name="Hiperlink Visitado" xfId="21188" builtinId="9" hidden="1"/>
    <cellStyle name="Hiperlink Visitado" xfId="21190" builtinId="9" hidden="1"/>
    <cellStyle name="Hiperlink Visitado" xfId="21192" builtinId="9" hidden="1"/>
    <cellStyle name="Hiperlink Visitado" xfId="20507" builtinId="9" hidden="1"/>
    <cellStyle name="Hiperlink Visitado" xfId="21196" builtinId="9" hidden="1"/>
    <cellStyle name="Hiperlink Visitado" xfId="21198" builtinId="9" hidden="1"/>
    <cellStyle name="Hiperlink Visitado" xfId="21200" builtinId="9" hidden="1"/>
    <cellStyle name="Hiperlink Visitado" xfId="21202" builtinId="9" hidden="1"/>
    <cellStyle name="Hiperlink Visitado" xfId="21204" builtinId="9" hidden="1"/>
    <cellStyle name="Hiperlink Visitado" xfId="21206" builtinId="9" hidden="1"/>
    <cellStyle name="Hiperlink Visitado" xfId="21208" builtinId="9" hidden="1"/>
    <cellStyle name="Hiperlink Visitado" xfId="21210" builtinId="9" hidden="1"/>
    <cellStyle name="Hiperlink Visitado" xfId="21212" builtinId="9" hidden="1"/>
    <cellStyle name="Hiperlink Visitado" xfId="21214" builtinId="9" hidden="1"/>
    <cellStyle name="Hiperlink Visitado" xfId="21216" builtinId="9" hidden="1"/>
    <cellStyle name="Hiperlink Visitado" xfId="21218" builtinId="9" hidden="1"/>
    <cellStyle name="Hiperlink Visitado" xfId="21220" builtinId="9" hidden="1"/>
    <cellStyle name="Hiperlink Visitado" xfId="21222" builtinId="9" hidden="1"/>
    <cellStyle name="Hiperlink Visitado" xfId="21224" builtinId="9" hidden="1"/>
    <cellStyle name="Hiperlink Visitado" xfId="21226" builtinId="9" hidden="1"/>
    <cellStyle name="Hiperlink Visitado" xfId="21228" builtinId="9" hidden="1"/>
    <cellStyle name="Hiperlink Visitado" xfId="21230" builtinId="9" hidden="1"/>
    <cellStyle name="Hiperlink Visitado" xfId="21232" builtinId="9" hidden="1"/>
    <cellStyle name="Hiperlink Visitado" xfId="21234" builtinId="9" hidden="1"/>
    <cellStyle name="Hiperlink Visitado" xfId="21236" builtinId="9" hidden="1"/>
    <cellStyle name="Hiperlink Visitado" xfId="21238" builtinId="9" hidden="1"/>
    <cellStyle name="Hiperlink Visitado" xfId="21240" builtinId="9" hidden="1"/>
    <cellStyle name="Hiperlink Visitado" xfId="21242" builtinId="9" hidden="1"/>
    <cellStyle name="Hiperlink Visitado" xfId="21244" builtinId="9" hidden="1"/>
    <cellStyle name="Hiperlink Visitado" xfId="21246" builtinId="9" hidden="1"/>
    <cellStyle name="Hiperlink Visitado" xfId="21248" builtinId="9" hidden="1"/>
    <cellStyle name="Hiperlink Visitado" xfId="21250" builtinId="9" hidden="1"/>
    <cellStyle name="Hiperlink Visitado" xfId="21252" builtinId="9" hidden="1"/>
    <cellStyle name="Hiperlink Visitado" xfId="21254" builtinId="9" hidden="1"/>
    <cellStyle name="Hiperlink Visitado" xfId="21256" builtinId="9" hidden="1"/>
    <cellStyle name="Hiperlink Visitado" xfId="21258" builtinId="9" hidden="1"/>
    <cellStyle name="Hiperlink Visitado" xfId="21260" builtinId="9" hidden="1"/>
    <cellStyle name="Hiperlink Visitado" xfId="21262" builtinId="9" hidden="1"/>
    <cellStyle name="Hiperlink Visitado" xfId="21264" builtinId="9" hidden="1"/>
    <cellStyle name="Hiperlink Visitado" xfId="21266" builtinId="9" hidden="1"/>
    <cellStyle name="Hiperlink Visitado" xfId="21268" builtinId="9" hidden="1"/>
    <cellStyle name="Hiperlink Visitado" xfId="21270" builtinId="9" hidden="1"/>
    <cellStyle name="Hiperlink Visitado" xfId="21272" builtinId="9" hidden="1"/>
    <cellStyle name="Hiperlink Visitado" xfId="21274" builtinId="9" hidden="1"/>
    <cellStyle name="Hiperlink Visitado" xfId="21276" builtinId="9" hidden="1"/>
    <cellStyle name="Hiperlink Visitado" xfId="21278" builtinId="9" hidden="1"/>
    <cellStyle name="Hiperlink Visitado" xfId="21280" builtinId="9" hidden="1"/>
    <cellStyle name="Hiperlink Visitado" xfId="21282" builtinId="9" hidden="1"/>
    <cellStyle name="Hiperlink Visitado" xfId="21284" builtinId="9" hidden="1"/>
    <cellStyle name="Hiperlink Visitado" xfId="21286" builtinId="9" hidden="1"/>
    <cellStyle name="Hiperlink Visitado" xfId="21288" builtinId="9" hidden="1"/>
    <cellStyle name="Hiperlink Visitado" xfId="21290" builtinId="9" hidden="1"/>
    <cellStyle name="Hiperlink Visitado" xfId="20605" builtinId="9" hidden="1"/>
    <cellStyle name="Hiperlink Visitado" xfId="21294" builtinId="9" hidden="1"/>
    <cellStyle name="Hiperlink Visitado" xfId="21296" builtinId="9" hidden="1"/>
    <cellStyle name="Hiperlink Visitado" xfId="21298" builtinId="9" hidden="1"/>
    <cellStyle name="Hiperlink Visitado" xfId="21300" builtinId="9" hidden="1"/>
    <cellStyle name="Hiperlink Visitado" xfId="21302" builtinId="9" hidden="1"/>
    <cellStyle name="Hiperlink Visitado" xfId="21304" builtinId="9" hidden="1"/>
    <cellStyle name="Hiperlink Visitado" xfId="21306" builtinId="9" hidden="1"/>
    <cellStyle name="Hiperlink Visitado" xfId="21308" builtinId="9" hidden="1"/>
    <cellStyle name="Hiperlink Visitado" xfId="21310" builtinId="9" hidden="1"/>
    <cellStyle name="Hiperlink Visitado" xfId="21312" builtinId="9" hidden="1"/>
    <cellStyle name="Hiperlink Visitado" xfId="21314" builtinId="9" hidden="1"/>
    <cellStyle name="Hiperlink Visitado" xfId="21316" builtinId="9" hidden="1"/>
    <cellStyle name="Hiperlink Visitado" xfId="21318" builtinId="9" hidden="1"/>
    <cellStyle name="Hiperlink Visitado" xfId="21320" builtinId="9" hidden="1"/>
    <cellStyle name="Hiperlink Visitado" xfId="21322" builtinId="9" hidden="1"/>
    <cellStyle name="Hiperlink Visitado" xfId="21324" builtinId="9" hidden="1"/>
    <cellStyle name="Hiperlink Visitado" xfId="21326" builtinId="9" hidden="1"/>
    <cellStyle name="Hiperlink Visitado" xfId="21328" builtinId="9" hidden="1"/>
    <cellStyle name="Hiperlink Visitado" xfId="21330" builtinId="9" hidden="1"/>
    <cellStyle name="Hiperlink Visitado" xfId="21332" builtinId="9" hidden="1"/>
    <cellStyle name="Hiperlink Visitado" xfId="21334" builtinId="9" hidden="1"/>
    <cellStyle name="Hiperlink Visitado" xfId="21336" builtinId="9" hidden="1"/>
    <cellStyle name="Hiperlink Visitado" xfId="21338" builtinId="9" hidden="1"/>
    <cellStyle name="Hiperlink Visitado" xfId="21340" builtinId="9" hidden="1"/>
    <cellStyle name="Hiperlink Visitado" xfId="21342" builtinId="9" hidden="1"/>
    <cellStyle name="Hiperlink Visitado" xfId="21344" builtinId="9" hidden="1"/>
    <cellStyle name="Hiperlink Visitado" xfId="21346" builtinId="9" hidden="1"/>
    <cellStyle name="Hiperlink Visitado" xfId="21348" builtinId="9" hidden="1"/>
    <cellStyle name="Hiperlink Visitado" xfId="21350" builtinId="9" hidden="1"/>
    <cellStyle name="Hiperlink Visitado" xfId="21352" builtinId="9" hidden="1"/>
    <cellStyle name="Hiperlink Visitado" xfId="21354" builtinId="9" hidden="1"/>
    <cellStyle name="Hiperlink Visitado" xfId="21356" builtinId="9" hidden="1"/>
    <cellStyle name="Hiperlink Visitado" xfId="21358" builtinId="9" hidden="1"/>
    <cellStyle name="Hiperlink Visitado" xfId="21360" builtinId="9" hidden="1"/>
    <cellStyle name="Hiperlink Visitado" xfId="21362" builtinId="9" hidden="1"/>
    <cellStyle name="Hiperlink Visitado" xfId="21364" builtinId="9" hidden="1"/>
    <cellStyle name="Hiperlink Visitado" xfId="21366" builtinId="9" hidden="1"/>
    <cellStyle name="Hiperlink Visitado" xfId="21368" builtinId="9" hidden="1"/>
    <cellStyle name="Hiperlink Visitado" xfId="21370" builtinId="9" hidden="1"/>
    <cellStyle name="Hiperlink Visitado" xfId="21372" builtinId="9" hidden="1"/>
    <cellStyle name="Hiperlink Visitado" xfId="21374" builtinId="9" hidden="1"/>
    <cellStyle name="Hiperlink Visitado" xfId="21376" builtinId="9" hidden="1"/>
    <cellStyle name="Hiperlink Visitado" xfId="21378" builtinId="9" hidden="1"/>
    <cellStyle name="Hiperlink Visitado" xfId="21380" builtinId="9" hidden="1"/>
    <cellStyle name="Hiperlink Visitado" xfId="21382" builtinId="9" hidden="1"/>
    <cellStyle name="Hiperlink Visitado" xfId="21384" builtinId="9" hidden="1"/>
    <cellStyle name="Hiperlink Visitado" xfId="21386" builtinId="9" hidden="1"/>
    <cellStyle name="Hiperlink Visitado" xfId="21388" builtinId="9" hidden="1"/>
    <cellStyle name="Hiperlink Visitado" xfId="20703" builtinId="9" hidden="1"/>
    <cellStyle name="Hiperlink Visitado" xfId="21392" builtinId="9" hidden="1"/>
    <cellStyle name="Hiperlink Visitado" xfId="21394" builtinId="9" hidden="1"/>
    <cellStyle name="Hiperlink Visitado" xfId="21396" builtinId="9" hidden="1"/>
    <cellStyle name="Hiperlink Visitado" xfId="21398" builtinId="9" hidden="1"/>
    <cellStyle name="Hiperlink Visitado" xfId="21400" builtinId="9" hidden="1"/>
    <cellStyle name="Hiperlink Visitado" xfId="21402" builtinId="9" hidden="1"/>
    <cellStyle name="Hiperlink Visitado" xfId="21404" builtinId="9" hidden="1"/>
    <cellStyle name="Hiperlink Visitado" xfId="21406" builtinId="9" hidden="1"/>
    <cellStyle name="Hiperlink Visitado" xfId="21408" builtinId="9" hidden="1"/>
    <cellStyle name="Hiperlink Visitado" xfId="21410" builtinId="9" hidden="1"/>
    <cellStyle name="Hiperlink Visitado" xfId="21412" builtinId="9" hidden="1"/>
    <cellStyle name="Hiperlink Visitado" xfId="21414" builtinId="9" hidden="1"/>
    <cellStyle name="Hiperlink Visitado" xfId="21416" builtinId="9" hidden="1"/>
    <cellStyle name="Hiperlink Visitado" xfId="21418" builtinId="9" hidden="1"/>
    <cellStyle name="Hiperlink Visitado" xfId="21420" builtinId="9" hidden="1"/>
    <cellStyle name="Hiperlink Visitado" xfId="21422" builtinId="9" hidden="1"/>
    <cellStyle name="Hiperlink Visitado" xfId="21424" builtinId="9" hidden="1"/>
    <cellStyle name="Hiperlink Visitado" xfId="21426" builtinId="9" hidden="1"/>
    <cellStyle name="Hiperlink Visitado" xfId="21428" builtinId="9" hidden="1"/>
    <cellStyle name="Hiperlink Visitado" xfId="21430" builtinId="9" hidden="1"/>
    <cellStyle name="Hiperlink Visitado" xfId="21432" builtinId="9" hidden="1"/>
    <cellStyle name="Hiperlink Visitado" xfId="21434" builtinId="9" hidden="1"/>
    <cellStyle name="Hiperlink Visitado" xfId="21436" builtinId="9" hidden="1"/>
    <cellStyle name="Hiperlink Visitado" xfId="21438" builtinId="9" hidden="1"/>
    <cellStyle name="Hiperlink Visitado" xfId="21440" builtinId="9" hidden="1"/>
    <cellStyle name="Hiperlink Visitado" xfId="21442" builtinId="9" hidden="1"/>
    <cellStyle name="Hiperlink Visitado" xfId="21444" builtinId="9" hidden="1"/>
    <cellStyle name="Hiperlink Visitado" xfId="21446" builtinId="9" hidden="1"/>
    <cellStyle name="Hiperlink Visitado" xfId="21448" builtinId="9" hidden="1"/>
    <cellStyle name="Hiperlink Visitado" xfId="21450" builtinId="9" hidden="1"/>
    <cellStyle name="Hiperlink Visitado" xfId="21452" builtinId="9" hidden="1"/>
    <cellStyle name="Hiperlink Visitado" xfId="21454" builtinId="9" hidden="1"/>
    <cellStyle name="Hiperlink Visitado" xfId="21456" builtinId="9" hidden="1"/>
    <cellStyle name="Hiperlink Visitado" xfId="21458" builtinId="9" hidden="1"/>
    <cellStyle name="Hiperlink Visitado" xfId="21460" builtinId="9" hidden="1"/>
    <cellStyle name="Hiperlink Visitado" xfId="21462" builtinId="9" hidden="1"/>
    <cellStyle name="Hiperlink Visitado" xfId="21464" builtinId="9" hidden="1"/>
    <cellStyle name="Hiperlink Visitado" xfId="21466" builtinId="9" hidden="1"/>
    <cellStyle name="Hiperlink Visitado" xfId="21468" builtinId="9" hidden="1"/>
    <cellStyle name="Hiperlink Visitado" xfId="21470" builtinId="9" hidden="1"/>
    <cellStyle name="Hiperlink Visitado" xfId="21472" builtinId="9" hidden="1"/>
    <cellStyle name="Hiperlink Visitado" xfId="21474" builtinId="9" hidden="1"/>
    <cellStyle name="Hiperlink Visitado" xfId="21476" builtinId="9" hidden="1"/>
    <cellStyle name="Hiperlink Visitado" xfId="21478" builtinId="9" hidden="1"/>
    <cellStyle name="Hiperlink Visitado" xfId="21480" builtinId="9" hidden="1"/>
    <cellStyle name="Hiperlink Visitado" xfId="21482" builtinId="9" hidden="1"/>
    <cellStyle name="Hiperlink Visitado" xfId="21484" builtinId="9" hidden="1"/>
    <cellStyle name="Hiperlink Visitado" xfId="21486" builtinId="9" hidden="1"/>
    <cellStyle name="Hiperlink Visitado" xfId="20801" builtinId="9" hidden="1"/>
    <cellStyle name="Hiperlink Visitado" xfId="21490" builtinId="9" hidden="1"/>
    <cellStyle name="Hiperlink Visitado" xfId="21492" builtinId="9" hidden="1"/>
    <cellStyle name="Hiperlink Visitado" xfId="21494" builtinId="9" hidden="1"/>
    <cellStyle name="Hiperlink Visitado" xfId="21496" builtinId="9" hidden="1"/>
    <cellStyle name="Hiperlink Visitado" xfId="21498" builtinId="9" hidden="1"/>
    <cellStyle name="Hiperlink Visitado" xfId="21500" builtinId="9" hidden="1"/>
    <cellStyle name="Hiperlink Visitado" xfId="21502" builtinId="9" hidden="1"/>
    <cellStyle name="Hiperlink Visitado" xfId="21504" builtinId="9" hidden="1"/>
    <cellStyle name="Hiperlink Visitado" xfId="21506" builtinId="9" hidden="1"/>
    <cellStyle name="Hiperlink Visitado" xfId="21508" builtinId="9" hidden="1"/>
    <cellStyle name="Hiperlink Visitado" xfId="21510" builtinId="9" hidden="1"/>
    <cellStyle name="Hiperlink Visitado" xfId="21512" builtinId="9" hidden="1"/>
    <cellStyle name="Hiperlink Visitado" xfId="21514" builtinId="9" hidden="1"/>
    <cellStyle name="Hiperlink Visitado" xfId="21516" builtinId="9" hidden="1"/>
    <cellStyle name="Hiperlink Visitado" xfId="21518" builtinId="9" hidden="1"/>
    <cellStyle name="Hiperlink Visitado" xfId="21520" builtinId="9" hidden="1"/>
    <cellStyle name="Hiperlink Visitado" xfId="21522" builtinId="9" hidden="1"/>
    <cellStyle name="Hiperlink Visitado" xfId="21524" builtinId="9" hidden="1"/>
    <cellStyle name="Hiperlink Visitado" xfId="21526" builtinId="9" hidden="1"/>
    <cellStyle name="Hiperlink Visitado" xfId="21528" builtinId="9" hidden="1"/>
    <cellStyle name="Hiperlink Visitado" xfId="21530" builtinId="9" hidden="1"/>
    <cellStyle name="Hiperlink Visitado" xfId="21532" builtinId="9" hidden="1"/>
    <cellStyle name="Hiperlink Visitado" xfId="21534" builtinId="9" hidden="1"/>
    <cellStyle name="Hiperlink Visitado" xfId="21536" builtinId="9" hidden="1"/>
    <cellStyle name="Hiperlink Visitado" xfId="21538" builtinId="9" hidden="1"/>
    <cellStyle name="Hiperlink Visitado" xfId="21540" builtinId="9" hidden="1"/>
    <cellStyle name="Hiperlink Visitado" xfId="21542" builtinId="9" hidden="1"/>
    <cellStyle name="Hiperlink Visitado" xfId="21544" builtinId="9" hidden="1"/>
    <cellStyle name="Hiperlink Visitado" xfId="21546" builtinId="9" hidden="1"/>
    <cellStyle name="Hiperlink Visitado" xfId="21548" builtinId="9" hidden="1"/>
    <cellStyle name="Hiperlink Visitado" xfId="21550" builtinId="9" hidden="1"/>
    <cellStyle name="Hiperlink Visitado" xfId="21552" builtinId="9" hidden="1"/>
    <cellStyle name="Hiperlink Visitado" xfId="21554" builtinId="9" hidden="1"/>
    <cellStyle name="Hiperlink Visitado" xfId="21556" builtinId="9" hidden="1"/>
    <cellStyle name="Hiperlink Visitado" xfId="21558" builtinId="9" hidden="1"/>
    <cellStyle name="Hiperlink Visitado" xfId="21560" builtinId="9" hidden="1"/>
    <cellStyle name="Hiperlink Visitado" xfId="21562" builtinId="9" hidden="1"/>
    <cellStyle name="Hiperlink Visitado" xfId="21564" builtinId="9" hidden="1"/>
    <cellStyle name="Hiperlink Visitado" xfId="21566" builtinId="9" hidden="1"/>
    <cellStyle name="Hiperlink Visitado" xfId="21568" builtinId="9" hidden="1"/>
    <cellStyle name="Hiperlink Visitado" xfId="21570" builtinId="9" hidden="1"/>
    <cellStyle name="Hiperlink Visitado" xfId="21572" builtinId="9" hidden="1"/>
    <cellStyle name="Hiperlink Visitado" xfId="21574" builtinId="9" hidden="1"/>
    <cellStyle name="Hiperlink Visitado" xfId="21576" builtinId="9" hidden="1"/>
    <cellStyle name="Hiperlink Visitado" xfId="21578" builtinId="9" hidden="1"/>
    <cellStyle name="Hiperlink Visitado" xfId="21580" builtinId="9" hidden="1"/>
    <cellStyle name="Hiperlink Visitado" xfId="21582" builtinId="9" hidden="1"/>
    <cellStyle name="Hiperlink Visitado" xfId="21584" builtinId="9" hidden="1"/>
    <cellStyle name="Hiperlink Visitado" xfId="20899" builtinId="9" hidden="1"/>
    <cellStyle name="Hiperlink Visitado" xfId="21588" builtinId="9" hidden="1"/>
    <cellStyle name="Hiperlink Visitado" xfId="21590" builtinId="9" hidden="1"/>
    <cellStyle name="Hiperlink Visitado" xfId="21592" builtinId="9" hidden="1"/>
    <cellStyle name="Hiperlink Visitado" xfId="21594" builtinId="9" hidden="1"/>
    <cellStyle name="Hiperlink Visitado" xfId="21596" builtinId="9" hidden="1"/>
    <cellStyle name="Hiperlink Visitado" xfId="21598" builtinId="9" hidden="1"/>
    <cellStyle name="Hiperlink Visitado" xfId="21600" builtinId="9" hidden="1"/>
    <cellStyle name="Hiperlink Visitado" xfId="21602" builtinId="9" hidden="1"/>
    <cellStyle name="Hiperlink Visitado" xfId="21604" builtinId="9" hidden="1"/>
    <cellStyle name="Hiperlink Visitado" xfId="21606" builtinId="9" hidden="1"/>
    <cellStyle name="Hiperlink Visitado" xfId="21608" builtinId="9" hidden="1"/>
    <cellStyle name="Hiperlink Visitado" xfId="21610" builtinId="9" hidden="1"/>
    <cellStyle name="Hiperlink Visitado" xfId="21612" builtinId="9" hidden="1"/>
    <cellStyle name="Hiperlink Visitado" xfId="21614" builtinId="9" hidden="1"/>
    <cellStyle name="Hiperlink Visitado" xfId="21616" builtinId="9" hidden="1"/>
    <cellStyle name="Hiperlink Visitado" xfId="21618" builtinId="9" hidden="1"/>
    <cellStyle name="Hiperlink Visitado" xfId="21620" builtinId="9" hidden="1"/>
    <cellStyle name="Hiperlink Visitado" xfId="21622" builtinId="9" hidden="1"/>
    <cellStyle name="Hiperlink Visitado" xfId="21624" builtinId="9" hidden="1"/>
    <cellStyle name="Hiperlink Visitado" xfId="21626" builtinId="9" hidden="1"/>
    <cellStyle name="Hiperlink Visitado" xfId="21628" builtinId="9" hidden="1"/>
    <cellStyle name="Hiperlink Visitado" xfId="21630" builtinId="9" hidden="1"/>
    <cellStyle name="Hiperlink Visitado" xfId="21632" builtinId="9" hidden="1"/>
    <cellStyle name="Hiperlink Visitado" xfId="21634" builtinId="9" hidden="1"/>
    <cellStyle name="Hiperlink Visitado" xfId="21636" builtinId="9" hidden="1"/>
    <cellStyle name="Hiperlink Visitado" xfId="21638" builtinId="9" hidden="1"/>
    <cellStyle name="Hiperlink Visitado" xfId="21640" builtinId="9" hidden="1"/>
    <cellStyle name="Hiperlink Visitado" xfId="21642" builtinId="9" hidden="1"/>
    <cellStyle name="Hiperlink Visitado" xfId="21644" builtinId="9" hidden="1"/>
    <cellStyle name="Hiperlink Visitado" xfId="21646" builtinId="9" hidden="1"/>
    <cellStyle name="Hiperlink Visitado" xfId="21648" builtinId="9" hidden="1"/>
    <cellStyle name="Hiperlink Visitado" xfId="21650" builtinId="9" hidden="1"/>
    <cellStyle name="Hiperlink Visitado" xfId="21652" builtinId="9" hidden="1"/>
    <cellStyle name="Hiperlink Visitado" xfId="21654" builtinId="9" hidden="1"/>
    <cellStyle name="Hiperlink Visitado" xfId="21656" builtinId="9" hidden="1"/>
    <cellStyle name="Hiperlink Visitado" xfId="21658" builtinId="9" hidden="1"/>
    <cellStyle name="Hiperlink Visitado" xfId="21660" builtinId="9" hidden="1"/>
    <cellStyle name="Hiperlink Visitado" xfId="21662" builtinId="9" hidden="1"/>
    <cellStyle name="Hiperlink Visitado" xfId="21664" builtinId="9" hidden="1"/>
    <cellStyle name="Hiperlink Visitado" xfId="21666" builtinId="9" hidden="1"/>
    <cellStyle name="Hiperlink Visitado" xfId="21668" builtinId="9" hidden="1"/>
    <cellStyle name="Hiperlink Visitado" xfId="21670" builtinId="9" hidden="1"/>
    <cellStyle name="Hiperlink Visitado" xfId="21672" builtinId="9" hidden="1"/>
    <cellStyle name="Hiperlink Visitado" xfId="21674" builtinId="9" hidden="1"/>
    <cellStyle name="Hiperlink Visitado" xfId="21676" builtinId="9" hidden="1"/>
    <cellStyle name="Hiperlink Visitado" xfId="21678" builtinId="9" hidden="1"/>
    <cellStyle name="Hiperlink Visitado" xfId="21680" builtinId="9" hidden="1"/>
    <cellStyle name="Hiperlink Visitado" xfId="21682" builtinId="9" hidden="1"/>
    <cellStyle name="Hiperlink Visitado" xfId="20997" builtinId="9" hidden="1"/>
    <cellStyle name="Hiperlink Visitado" xfId="21686" builtinId="9" hidden="1"/>
    <cellStyle name="Hiperlink Visitado" xfId="21688" builtinId="9" hidden="1"/>
    <cellStyle name="Hiperlink Visitado" xfId="21690" builtinId="9" hidden="1"/>
    <cellStyle name="Hiperlink Visitado" xfId="21692" builtinId="9" hidden="1"/>
    <cellStyle name="Hiperlink Visitado" xfId="21694" builtinId="9" hidden="1"/>
    <cellStyle name="Hiperlink Visitado" xfId="21696" builtinId="9" hidden="1"/>
    <cellStyle name="Hiperlink Visitado" xfId="21698" builtinId="9" hidden="1"/>
    <cellStyle name="Hiperlink Visitado" xfId="21700" builtinId="9" hidden="1"/>
    <cellStyle name="Hiperlink Visitado" xfId="21702" builtinId="9" hidden="1"/>
    <cellStyle name="Hiperlink Visitado" xfId="21704" builtinId="9" hidden="1"/>
    <cellStyle name="Hiperlink Visitado" xfId="21706" builtinId="9" hidden="1"/>
    <cellStyle name="Hiperlink Visitado" xfId="21708" builtinId="9" hidden="1"/>
    <cellStyle name="Hiperlink Visitado" xfId="21710" builtinId="9" hidden="1"/>
    <cellStyle name="Hiperlink Visitado" xfId="21712" builtinId="9" hidden="1"/>
    <cellStyle name="Hiperlink Visitado" xfId="21714" builtinId="9" hidden="1"/>
    <cellStyle name="Hiperlink Visitado" xfId="21716" builtinId="9" hidden="1"/>
    <cellStyle name="Hiperlink Visitado" xfId="21718" builtinId="9" hidden="1"/>
    <cellStyle name="Hiperlink Visitado" xfId="21720" builtinId="9" hidden="1"/>
    <cellStyle name="Hiperlink Visitado" xfId="21722" builtinId="9" hidden="1"/>
    <cellStyle name="Hiperlink Visitado" xfId="21724" builtinId="9" hidden="1"/>
    <cellStyle name="Hiperlink Visitado" xfId="21726" builtinId="9" hidden="1"/>
    <cellStyle name="Hiperlink Visitado" xfId="21728" builtinId="9" hidden="1"/>
    <cellStyle name="Hiperlink Visitado" xfId="21730" builtinId="9" hidden="1"/>
    <cellStyle name="Hiperlink Visitado" xfId="21732" builtinId="9" hidden="1"/>
    <cellStyle name="Hiperlink Visitado" xfId="21734" builtinId="9" hidden="1"/>
    <cellStyle name="Hiperlink Visitado" xfId="21736" builtinId="9" hidden="1"/>
    <cellStyle name="Hiperlink Visitado" xfId="21738" builtinId="9" hidden="1"/>
    <cellStyle name="Hiperlink Visitado" xfId="21740" builtinId="9" hidden="1"/>
    <cellStyle name="Hiperlink Visitado" xfId="21742" builtinId="9" hidden="1"/>
    <cellStyle name="Hiperlink Visitado" xfId="21744" builtinId="9" hidden="1"/>
    <cellStyle name="Hiperlink Visitado" xfId="21746" builtinId="9" hidden="1"/>
    <cellStyle name="Hiperlink Visitado" xfId="21748" builtinId="9" hidden="1"/>
    <cellStyle name="Hiperlink Visitado" xfId="21750" builtinId="9" hidden="1"/>
    <cellStyle name="Hiperlink Visitado" xfId="21752" builtinId="9" hidden="1"/>
    <cellStyle name="Hiperlink Visitado" xfId="21754" builtinId="9" hidden="1"/>
    <cellStyle name="Hiperlink Visitado" xfId="21756" builtinId="9" hidden="1"/>
    <cellStyle name="Hiperlink Visitado" xfId="21758" builtinId="9" hidden="1"/>
    <cellStyle name="Hiperlink Visitado" xfId="21760" builtinId="9" hidden="1"/>
    <cellStyle name="Hiperlink Visitado" xfId="21762" builtinId="9" hidden="1"/>
    <cellStyle name="Hiperlink Visitado" xfId="21764" builtinId="9" hidden="1"/>
    <cellStyle name="Hiperlink Visitado" xfId="21766" builtinId="9" hidden="1"/>
    <cellStyle name="Hiperlink Visitado" xfId="21768" builtinId="9" hidden="1"/>
    <cellStyle name="Hiperlink Visitado" xfId="21770" builtinId="9" hidden="1"/>
    <cellStyle name="Hiperlink Visitado" xfId="21772" builtinId="9" hidden="1"/>
    <cellStyle name="Hiperlink Visitado" xfId="21774" builtinId="9" hidden="1"/>
    <cellStyle name="Hiperlink Visitado" xfId="21776" builtinId="9" hidden="1"/>
    <cellStyle name="Hiperlink Visitado" xfId="21778" builtinId="9" hidden="1"/>
    <cellStyle name="Hiperlink Visitado" xfId="21780" builtinId="9" hidden="1"/>
    <cellStyle name="Hiperlink Visitado" xfId="21095" builtinId="9" hidden="1"/>
    <cellStyle name="Hiperlink Visitado" xfId="21784" builtinId="9" hidden="1"/>
    <cellStyle name="Hiperlink Visitado" xfId="21786" builtinId="9" hidden="1"/>
    <cellStyle name="Hiperlink Visitado" xfId="21788" builtinId="9" hidden="1"/>
    <cellStyle name="Hiperlink Visitado" xfId="21790" builtinId="9" hidden="1"/>
    <cellStyle name="Hiperlink Visitado" xfId="21792" builtinId="9" hidden="1"/>
    <cellStyle name="Hiperlink Visitado" xfId="21794" builtinId="9" hidden="1"/>
    <cellStyle name="Hiperlink Visitado" xfId="21796" builtinId="9" hidden="1"/>
    <cellStyle name="Hiperlink Visitado" xfId="21798" builtinId="9" hidden="1"/>
    <cellStyle name="Hiperlink Visitado" xfId="21800" builtinId="9" hidden="1"/>
    <cellStyle name="Hiperlink Visitado" xfId="21802" builtinId="9" hidden="1"/>
    <cellStyle name="Hiperlink Visitado" xfId="21804" builtinId="9" hidden="1"/>
    <cellStyle name="Hiperlink Visitado" xfId="21806" builtinId="9" hidden="1"/>
    <cellStyle name="Hiperlink Visitado" xfId="21808" builtinId="9" hidden="1"/>
    <cellStyle name="Hiperlink Visitado" xfId="21810" builtinId="9" hidden="1"/>
    <cellStyle name="Hiperlink Visitado" xfId="21812" builtinId="9" hidden="1"/>
    <cellStyle name="Hiperlink Visitado" xfId="21814" builtinId="9" hidden="1"/>
    <cellStyle name="Hiperlink Visitado" xfId="21816" builtinId="9" hidden="1"/>
    <cellStyle name="Hiperlink Visitado" xfId="21818" builtinId="9" hidden="1"/>
    <cellStyle name="Hiperlink Visitado" xfId="21820" builtinId="9" hidden="1"/>
    <cellStyle name="Hiperlink Visitado" xfId="21822" builtinId="9" hidden="1"/>
    <cellStyle name="Hiperlink Visitado" xfId="21824" builtinId="9" hidden="1"/>
    <cellStyle name="Hiperlink Visitado" xfId="21826" builtinId="9" hidden="1"/>
    <cellStyle name="Hiperlink Visitado" xfId="21828" builtinId="9" hidden="1"/>
    <cellStyle name="Hiperlink Visitado" xfId="21830" builtinId="9" hidden="1"/>
    <cellStyle name="Hiperlink Visitado" xfId="21832" builtinId="9" hidden="1"/>
    <cellStyle name="Hiperlink Visitado" xfId="21834" builtinId="9" hidden="1"/>
    <cellStyle name="Hiperlink Visitado" xfId="21836" builtinId="9" hidden="1"/>
    <cellStyle name="Hiperlink Visitado" xfId="21838" builtinId="9" hidden="1"/>
    <cellStyle name="Hiperlink Visitado" xfId="21840" builtinId="9" hidden="1"/>
    <cellStyle name="Hiperlink Visitado" xfId="21842" builtinId="9" hidden="1"/>
    <cellStyle name="Hiperlink Visitado" xfId="21844" builtinId="9" hidden="1"/>
    <cellStyle name="Hiperlink Visitado" xfId="21846" builtinId="9" hidden="1"/>
    <cellStyle name="Hiperlink Visitado" xfId="21848" builtinId="9" hidden="1"/>
    <cellStyle name="Hiperlink Visitado" xfId="21850" builtinId="9" hidden="1"/>
    <cellStyle name="Hiperlink Visitado" xfId="21852" builtinId="9" hidden="1"/>
    <cellStyle name="Hiperlink Visitado" xfId="21854" builtinId="9" hidden="1"/>
    <cellStyle name="Hiperlink Visitado" xfId="21856" builtinId="9" hidden="1"/>
    <cellStyle name="Hiperlink Visitado" xfId="21858" builtinId="9" hidden="1"/>
    <cellStyle name="Hiperlink Visitado" xfId="21860" builtinId="9" hidden="1"/>
    <cellStyle name="Hiperlink Visitado" xfId="21862" builtinId="9" hidden="1"/>
    <cellStyle name="Hiperlink Visitado" xfId="21864" builtinId="9" hidden="1"/>
    <cellStyle name="Hiperlink Visitado" xfId="21866" builtinId="9" hidden="1"/>
    <cellStyle name="Hiperlink Visitado" xfId="21868" builtinId="9" hidden="1"/>
    <cellStyle name="Hiperlink Visitado" xfId="21870" builtinId="9" hidden="1"/>
    <cellStyle name="Hiperlink Visitado" xfId="21872" builtinId="9" hidden="1"/>
    <cellStyle name="Hiperlink Visitado" xfId="21874" builtinId="9" hidden="1"/>
    <cellStyle name="Hiperlink Visitado" xfId="21876" builtinId="9" hidden="1"/>
    <cellStyle name="Hiperlink Visitado" xfId="21878" builtinId="9" hidden="1"/>
    <cellStyle name="Hiperlink Visitado" xfId="21193" builtinId="9" hidden="1"/>
    <cellStyle name="Hiperlink Visitado" xfId="21882" builtinId="9" hidden="1"/>
    <cellStyle name="Hiperlink Visitado" xfId="21884" builtinId="9" hidden="1"/>
    <cellStyle name="Hiperlink Visitado" xfId="21886" builtinId="9" hidden="1"/>
    <cellStyle name="Hiperlink Visitado" xfId="21888" builtinId="9" hidden="1"/>
    <cellStyle name="Hiperlink Visitado" xfId="21890" builtinId="9" hidden="1"/>
    <cellStyle name="Hiperlink Visitado" xfId="21892" builtinId="9" hidden="1"/>
    <cellStyle name="Hiperlink Visitado" xfId="21894" builtinId="9" hidden="1"/>
    <cellStyle name="Hiperlink Visitado" xfId="21896" builtinId="9" hidden="1"/>
    <cellStyle name="Hiperlink Visitado" xfId="21898" builtinId="9" hidden="1"/>
    <cellStyle name="Hiperlink Visitado" xfId="21900" builtinId="9" hidden="1"/>
    <cellStyle name="Hiperlink Visitado" xfId="21902" builtinId="9" hidden="1"/>
    <cellStyle name="Hiperlink Visitado" xfId="21904" builtinId="9" hidden="1"/>
    <cellStyle name="Hiperlink Visitado" xfId="21906" builtinId="9" hidden="1"/>
    <cellStyle name="Hiperlink Visitado" xfId="21908" builtinId="9" hidden="1"/>
    <cellStyle name="Hiperlink Visitado" xfId="21910" builtinId="9" hidden="1"/>
    <cellStyle name="Hiperlink Visitado" xfId="21912" builtinId="9" hidden="1"/>
    <cellStyle name="Hiperlink Visitado" xfId="21914" builtinId="9" hidden="1"/>
    <cellStyle name="Hiperlink Visitado" xfId="21916" builtinId="9" hidden="1"/>
    <cellStyle name="Hiperlink Visitado" xfId="21918" builtinId="9" hidden="1"/>
    <cellStyle name="Hiperlink Visitado" xfId="21920" builtinId="9" hidden="1"/>
    <cellStyle name="Hiperlink Visitado" xfId="21922" builtinId="9" hidden="1"/>
    <cellStyle name="Hiperlink Visitado" xfId="21924" builtinId="9" hidden="1"/>
    <cellStyle name="Hiperlink Visitado" xfId="21926" builtinId="9" hidden="1"/>
    <cellStyle name="Hiperlink Visitado" xfId="21928" builtinId="9" hidden="1"/>
    <cellStyle name="Hiperlink Visitado" xfId="21930" builtinId="9" hidden="1"/>
    <cellStyle name="Hiperlink Visitado" xfId="21932" builtinId="9" hidden="1"/>
    <cellStyle name="Hiperlink Visitado" xfId="21934" builtinId="9" hidden="1"/>
    <cellStyle name="Hiperlink Visitado" xfId="21936" builtinId="9" hidden="1"/>
    <cellStyle name="Hiperlink Visitado" xfId="21938" builtinId="9" hidden="1"/>
    <cellStyle name="Hiperlink Visitado" xfId="21940" builtinId="9" hidden="1"/>
    <cellStyle name="Hiperlink Visitado" xfId="21942" builtinId="9" hidden="1"/>
    <cellStyle name="Hiperlink Visitado" xfId="21944" builtinId="9" hidden="1"/>
    <cellStyle name="Hiperlink Visitado" xfId="21946" builtinId="9" hidden="1"/>
    <cellStyle name="Hiperlink Visitado" xfId="21948" builtinId="9" hidden="1"/>
    <cellStyle name="Hiperlink Visitado" xfId="21950" builtinId="9" hidden="1"/>
    <cellStyle name="Hiperlink Visitado" xfId="21952" builtinId="9" hidden="1"/>
    <cellStyle name="Hiperlink Visitado" xfId="21954" builtinId="9" hidden="1"/>
    <cellStyle name="Hiperlink Visitado" xfId="21956" builtinId="9" hidden="1"/>
    <cellStyle name="Hiperlink Visitado" xfId="21958" builtinId="9" hidden="1"/>
    <cellStyle name="Hiperlink Visitado" xfId="21960" builtinId="9" hidden="1"/>
    <cellStyle name="Hiperlink Visitado" xfId="21962" builtinId="9" hidden="1"/>
    <cellStyle name="Hiperlink Visitado" xfId="21964" builtinId="9" hidden="1"/>
    <cellStyle name="Hiperlink Visitado" xfId="21966" builtinId="9" hidden="1"/>
    <cellStyle name="Hiperlink Visitado" xfId="21968" builtinId="9" hidden="1"/>
    <cellStyle name="Hiperlink Visitado" xfId="21970" builtinId="9" hidden="1"/>
    <cellStyle name="Hiperlink Visitado" xfId="21972" builtinId="9" hidden="1"/>
    <cellStyle name="Hiperlink Visitado" xfId="21974" builtinId="9" hidden="1"/>
    <cellStyle name="Hiperlink Visitado" xfId="21976" builtinId="9" hidden="1"/>
    <cellStyle name="Hiperlink Visitado" xfId="21291" builtinId="9" hidden="1"/>
    <cellStyle name="Hiperlink Visitado" xfId="21980" builtinId="9" hidden="1"/>
    <cellStyle name="Hiperlink Visitado" xfId="21982" builtinId="9" hidden="1"/>
    <cellStyle name="Hiperlink Visitado" xfId="21984" builtinId="9" hidden="1"/>
    <cellStyle name="Hiperlink Visitado" xfId="21986" builtinId="9" hidden="1"/>
    <cellStyle name="Hiperlink Visitado" xfId="21988" builtinId="9" hidden="1"/>
    <cellStyle name="Hiperlink Visitado" xfId="21990" builtinId="9" hidden="1"/>
    <cellStyle name="Hiperlink Visitado" xfId="21992" builtinId="9" hidden="1"/>
    <cellStyle name="Hiperlink Visitado" xfId="21994" builtinId="9" hidden="1"/>
    <cellStyle name="Hiperlink Visitado" xfId="21996" builtinId="9" hidden="1"/>
    <cellStyle name="Hiperlink Visitado" xfId="21998" builtinId="9" hidden="1"/>
    <cellStyle name="Hiperlink Visitado" xfId="22000" builtinId="9" hidden="1"/>
    <cellStyle name="Hiperlink Visitado" xfId="22002" builtinId="9" hidden="1"/>
    <cellStyle name="Hiperlink Visitado" xfId="22004" builtinId="9" hidden="1"/>
    <cellStyle name="Hiperlink Visitado" xfId="22006" builtinId="9" hidden="1"/>
    <cellStyle name="Hiperlink Visitado" xfId="22008" builtinId="9" hidden="1"/>
    <cellStyle name="Hiperlink Visitado" xfId="22010" builtinId="9" hidden="1"/>
    <cellStyle name="Hiperlink Visitado" xfId="22012" builtinId="9" hidden="1"/>
    <cellStyle name="Hiperlink Visitado" xfId="22014" builtinId="9" hidden="1"/>
    <cellStyle name="Hiperlink Visitado" xfId="22016" builtinId="9" hidden="1"/>
    <cellStyle name="Hiperlink Visitado" xfId="22018" builtinId="9" hidden="1"/>
    <cellStyle name="Hiperlink Visitado" xfId="22020" builtinId="9" hidden="1"/>
    <cellStyle name="Hiperlink Visitado" xfId="22022" builtinId="9" hidden="1"/>
    <cellStyle name="Hiperlink Visitado" xfId="22024" builtinId="9" hidden="1"/>
    <cellStyle name="Hiperlink Visitado" xfId="22026" builtinId="9" hidden="1"/>
    <cellStyle name="Hiperlink Visitado" xfId="22028" builtinId="9" hidden="1"/>
    <cellStyle name="Hiperlink Visitado" xfId="22030" builtinId="9" hidden="1"/>
    <cellStyle name="Hiperlink Visitado" xfId="22032" builtinId="9" hidden="1"/>
    <cellStyle name="Hiperlink Visitado" xfId="22034" builtinId="9" hidden="1"/>
    <cellStyle name="Hiperlink Visitado" xfId="22036" builtinId="9" hidden="1"/>
    <cellStyle name="Hiperlink Visitado" xfId="22038" builtinId="9" hidden="1"/>
    <cellStyle name="Hiperlink Visitado" xfId="22040" builtinId="9" hidden="1"/>
    <cellStyle name="Hiperlink Visitado" xfId="22042" builtinId="9" hidden="1"/>
    <cellStyle name="Hiperlink Visitado" xfId="22044" builtinId="9" hidden="1"/>
    <cellStyle name="Hiperlink Visitado" xfId="22046" builtinId="9" hidden="1"/>
    <cellStyle name="Hiperlink Visitado" xfId="22048" builtinId="9" hidden="1"/>
    <cellStyle name="Hiperlink Visitado" xfId="22050" builtinId="9" hidden="1"/>
    <cellStyle name="Hiperlink Visitado" xfId="22052" builtinId="9" hidden="1"/>
    <cellStyle name="Hiperlink Visitado" xfId="22054" builtinId="9" hidden="1"/>
    <cellStyle name="Hiperlink Visitado" xfId="22056" builtinId="9" hidden="1"/>
    <cellStyle name="Hiperlink Visitado" xfId="22058" builtinId="9" hidden="1"/>
    <cellStyle name="Hiperlink Visitado" xfId="22060" builtinId="9" hidden="1"/>
    <cellStyle name="Hiperlink Visitado" xfId="22062" builtinId="9" hidden="1"/>
    <cellStyle name="Hiperlink Visitado" xfId="22064" builtinId="9" hidden="1"/>
    <cellStyle name="Hiperlink Visitado" xfId="22066" builtinId="9" hidden="1"/>
    <cellStyle name="Hiperlink Visitado" xfId="22068" builtinId="9" hidden="1"/>
    <cellStyle name="Hiperlink Visitado" xfId="22070" builtinId="9" hidden="1"/>
    <cellStyle name="Hiperlink Visitado" xfId="22072" builtinId="9" hidden="1"/>
    <cellStyle name="Hiperlink Visitado" xfId="22074" builtinId="9" hidden="1"/>
    <cellStyle name="Hiperlink Visitado" xfId="21389" builtinId="9" hidden="1"/>
    <cellStyle name="Hiperlink Visitado" xfId="22078" builtinId="9" hidden="1"/>
    <cellStyle name="Hiperlink Visitado" xfId="22080" builtinId="9" hidden="1"/>
    <cellStyle name="Hiperlink Visitado" xfId="22082" builtinId="9" hidden="1"/>
    <cellStyle name="Hiperlink Visitado" xfId="22084" builtinId="9" hidden="1"/>
    <cellStyle name="Hiperlink Visitado" xfId="22086" builtinId="9" hidden="1"/>
    <cellStyle name="Hiperlink Visitado" xfId="22088" builtinId="9" hidden="1"/>
    <cellStyle name="Hiperlink Visitado" xfId="22090" builtinId="9" hidden="1"/>
    <cellStyle name="Hiperlink Visitado" xfId="22092" builtinId="9" hidden="1"/>
    <cellStyle name="Hiperlink Visitado" xfId="22094" builtinId="9" hidden="1"/>
    <cellStyle name="Hiperlink Visitado" xfId="22096" builtinId="9" hidden="1"/>
    <cellStyle name="Hiperlink Visitado" xfId="22098" builtinId="9" hidden="1"/>
    <cellStyle name="Hiperlink Visitado" xfId="22100" builtinId="9" hidden="1"/>
    <cellStyle name="Hiperlink Visitado" xfId="22102" builtinId="9" hidden="1"/>
    <cellStyle name="Hiperlink Visitado" xfId="22104" builtinId="9" hidden="1"/>
    <cellStyle name="Hiperlink Visitado" xfId="22106" builtinId="9" hidden="1"/>
    <cellStyle name="Hiperlink Visitado" xfId="22108" builtinId="9" hidden="1"/>
    <cellStyle name="Hiperlink Visitado" xfId="22110" builtinId="9" hidden="1"/>
    <cellStyle name="Hiperlink Visitado" xfId="22112" builtinId="9" hidden="1"/>
    <cellStyle name="Hiperlink Visitado" xfId="22114" builtinId="9" hidden="1"/>
    <cellStyle name="Hiperlink Visitado" xfId="22116" builtinId="9" hidden="1"/>
    <cellStyle name="Hiperlink Visitado" xfId="22118" builtinId="9" hidden="1"/>
    <cellStyle name="Hiperlink Visitado" xfId="22120" builtinId="9" hidden="1"/>
    <cellStyle name="Hiperlink Visitado" xfId="22122" builtinId="9" hidden="1"/>
    <cellStyle name="Hiperlink Visitado" xfId="22124" builtinId="9" hidden="1"/>
    <cellStyle name="Hiperlink Visitado" xfId="22126" builtinId="9" hidden="1"/>
    <cellStyle name="Hiperlink Visitado" xfId="22128" builtinId="9" hidden="1"/>
    <cellStyle name="Hiperlink Visitado" xfId="22130" builtinId="9" hidden="1"/>
    <cellStyle name="Hiperlink Visitado" xfId="22132" builtinId="9" hidden="1"/>
    <cellStyle name="Hiperlink Visitado" xfId="22134" builtinId="9" hidden="1"/>
    <cellStyle name="Hiperlink Visitado" xfId="22136" builtinId="9" hidden="1"/>
    <cellStyle name="Hiperlink Visitado" xfId="22138" builtinId="9" hidden="1"/>
    <cellStyle name="Hiperlink Visitado" xfId="22140" builtinId="9" hidden="1"/>
    <cellStyle name="Hiperlink Visitado" xfId="22142" builtinId="9" hidden="1"/>
    <cellStyle name="Hiperlink Visitado" xfId="22144" builtinId="9" hidden="1"/>
    <cellStyle name="Hiperlink Visitado" xfId="22146" builtinId="9" hidden="1"/>
    <cellStyle name="Hiperlink Visitado" xfId="22148" builtinId="9" hidden="1"/>
    <cellStyle name="Hiperlink Visitado" xfId="22150" builtinId="9" hidden="1"/>
    <cellStyle name="Hiperlink Visitado" xfId="22152" builtinId="9" hidden="1"/>
    <cellStyle name="Hiperlink Visitado" xfId="22154" builtinId="9" hidden="1"/>
    <cellStyle name="Hiperlink Visitado" xfId="22156" builtinId="9" hidden="1"/>
    <cellStyle name="Hiperlink Visitado" xfId="22158" builtinId="9" hidden="1"/>
    <cellStyle name="Hiperlink Visitado" xfId="22160" builtinId="9" hidden="1"/>
    <cellStyle name="Hiperlink Visitado" xfId="22162" builtinId="9" hidden="1"/>
    <cellStyle name="Hiperlink Visitado" xfId="22164" builtinId="9" hidden="1"/>
    <cellStyle name="Hiperlink Visitado" xfId="22166" builtinId="9" hidden="1"/>
    <cellStyle name="Hiperlink Visitado" xfId="22168" builtinId="9" hidden="1"/>
    <cellStyle name="Hiperlink Visitado" xfId="22170" builtinId="9" hidden="1"/>
    <cellStyle name="Hiperlink Visitado" xfId="22172" builtinId="9" hidden="1"/>
    <cellStyle name="Hiperlink Visitado" xfId="21487" builtinId="9" hidden="1"/>
    <cellStyle name="Hiperlink Visitado" xfId="22176" builtinId="9" hidden="1"/>
    <cellStyle name="Hiperlink Visitado" xfId="22178" builtinId="9" hidden="1"/>
    <cellStyle name="Hiperlink Visitado" xfId="22180" builtinId="9" hidden="1"/>
    <cellStyle name="Hiperlink Visitado" xfId="22182" builtinId="9" hidden="1"/>
    <cellStyle name="Hiperlink Visitado" xfId="22184" builtinId="9" hidden="1"/>
    <cellStyle name="Hiperlink Visitado" xfId="22186" builtinId="9" hidden="1"/>
    <cellStyle name="Hiperlink Visitado" xfId="22188" builtinId="9" hidden="1"/>
    <cellStyle name="Hiperlink Visitado" xfId="22190" builtinId="9" hidden="1"/>
    <cellStyle name="Hiperlink Visitado" xfId="22192" builtinId="9" hidden="1"/>
    <cellStyle name="Hiperlink Visitado" xfId="22194" builtinId="9" hidden="1"/>
    <cellStyle name="Hiperlink Visitado" xfId="22196" builtinId="9" hidden="1"/>
    <cellStyle name="Hiperlink Visitado" xfId="22198" builtinId="9" hidden="1"/>
    <cellStyle name="Hiperlink Visitado" xfId="22200" builtinId="9" hidden="1"/>
    <cellStyle name="Hiperlink Visitado" xfId="22202" builtinId="9" hidden="1"/>
    <cellStyle name="Hiperlink Visitado" xfId="22204" builtinId="9" hidden="1"/>
    <cellStyle name="Hiperlink Visitado" xfId="22206" builtinId="9" hidden="1"/>
    <cellStyle name="Hiperlink Visitado" xfId="22208" builtinId="9" hidden="1"/>
    <cellStyle name="Hiperlink Visitado" xfId="22210" builtinId="9" hidden="1"/>
    <cellStyle name="Hiperlink Visitado" xfId="22212" builtinId="9" hidden="1"/>
    <cellStyle name="Hiperlink Visitado" xfId="22214" builtinId="9" hidden="1"/>
    <cellStyle name="Hiperlink Visitado" xfId="22216" builtinId="9" hidden="1"/>
    <cellStyle name="Hiperlink Visitado" xfId="22218" builtinId="9" hidden="1"/>
    <cellStyle name="Hiperlink Visitado" xfId="22220" builtinId="9" hidden="1"/>
    <cellStyle name="Hiperlink Visitado" xfId="22222" builtinId="9" hidden="1"/>
    <cellStyle name="Hiperlink Visitado" xfId="22224" builtinId="9" hidden="1"/>
    <cellStyle name="Hiperlink Visitado" xfId="22226" builtinId="9" hidden="1"/>
    <cellStyle name="Hiperlink Visitado" xfId="22228" builtinId="9" hidden="1"/>
    <cellStyle name="Hiperlink Visitado" xfId="22230" builtinId="9" hidden="1"/>
    <cellStyle name="Hiperlink Visitado" xfId="22232" builtinId="9" hidden="1"/>
    <cellStyle name="Hiperlink Visitado" xfId="22234" builtinId="9" hidden="1"/>
    <cellStyle name="Hiperlink Visitado" xfId="22236" builtinId="9" hidden="1"/>
    <cellStyle name="Hiperlink Visitado" xfId="22238" builtinId="9" hidden="1"/>
    <cellStyle name="Hiperlink Visitado" xfId="22240" builtinId="9" hidden="1"/>
    <cellStyle name="Hiperlink Visitado" xfId="22242" builtinId="9" hidden="1"/>
    <cellStyle name="Hiperlink Visitado" xfId="22244" builtinId="9" hidden="1"/>
    <cellStyle name="Hiperlink Visitado" xfId="22246" builtinId="9" hidden="1"/>
    <cellStyle name="Hiperlink Visitado" xfId="22248" builtinId="9" hidden="1"/>
    <cellStyle name="Hiperlink Visitado" xfId="22250" builtinId="9" hidden="1"/>
    <cellStyle name="Hiperlink Visitado" xfId="22252" builtinId="9" hidden="1"/>
    <cellStyle name="Hiperlink Visitado" xfId="22254" builtinId="9" hidden="1"/>
    <cellStyle name="Hiperlink Visitado" xfId="22256" builtinId="9" hidden="1"/>
    <cellStyle name="Hiperlink Visitado" xfId="22258" builtinId="9" hidden="1"/>
    <cellStyle name="Hiperlink Visitado" xfId="22260" builtinId="9" hidden="1"/>
    <cellStyle name="Hiperlink Visitado" xfId="22262" builtinId="9" hidden="1"/>
    <cellStyle name="Hiperlink Visitado" xfId="22264" builtinId="9" hidden="1"/>
    <cellStyle name="Hiperlink Visitado" xfId="22266" builtinId="9" hidden="1"/>
    <cellStyle name="Hiperlink Visitado" xfId="22268" builtinId="9" hidden="1"/>
    <cellStyle name="Hiperlink Visitado" xfId="22270" builtinId="9" hidden="1"/>
    <cellStyle name="Hiperlink Visitado" xfId="21585" builtinId="9" hidden="1"/>
    <cellStyle name="Hiperlink Visitado" xfId="22274" builtinId="9" hidden="1"/>
    <cellStyle name="Hiperlink Visitado" xfId="22276" builtinId="9" hidden="1"/>
    <cellStyle name="Hiperlink Visitado" xfId="22278" builtinId="9" hidden="1"/>
    <cellStyle name="Hiperlink Visitado" xfId="22280" builtinId="9" hidden="1"/>
    <cellStyle name="Hiperlink Visitado" xfId="22282" builtinId="9" hidden="1"/>
    <cellStyle name="Hiperlink Visitado" xfId="22284" builtinId="9" hidden="1"/>
    <cellStyle name="Hiperlink Visitado" xfId="22286" builtinId="9" hidden="1"/>
    <cellStyle name="Hiperlink Visitado" xfId="22288" builtinId="9" hidden="1"/>
    <cellStyle name="Hiperlink Visitado" xfId="22290" builtinId="9" hidden="1"/>
    <cellStyle name="Hiperlink Visitado" xfId="22292" builtinId="9" hidden="1"/>
    <cellStyle name="Hiperlink Visitado" xfId="22294" builtinId="9" hidden="1"/>
    <cellStyle name="Hiperlink Visitado" xfId="22296" builtinId="9" hidden="1"/>
    <cellStyle name="Hiperlink Visitado" xfId="22298" builtinId="9" hidden="1"/>
    <cellStyle name="Hiperlink Visitado" xfId="22300" builtinId="9" hidden="1"/>
    <cellStyle name="Hiperlink Visitado" xfId="22302" builtinId="9" hidden="1"/>
    <cellStyle name="Hiperlink Visitado" xfId="22304" builtinId="9" hidden="1"/>
    <cellStyle name="Hiperlink Visitado" xfId="22306" builtinId="9" hidden="1"/>
    <cellStyle name="Hiperlink Visitado" xfId="22308" builtinId="9" hidden="1"/>
    <cellStyle name="Hiperlink Visitado" xfId="22310" builtinId="9" hidden="1"/>
    <cellStyle name="Hiperlink Visitado" xfId="22312" builtinId="9" hidden="1"/>
    <cellStyle name="Hiperlink Visitado" xfId="22314" builtinId="9" hidden="1"/>
    <cellStyle name="Hiperlink Visitado" xfId="22316" builtinId="9" hidden="1"/>
    <cellStyle name="Hiperlink Visitado" xfId="22318" builtinId="9" hidden="1"/>
    <cellStyle name="Hiperlink Visitado" xfId="22320" builtinId="9" hidden="1"/>
    <cellStyle name="Hiperlink Visitado" xfId="22322" builtinId="9" hidden="1"/>
    <cellStyle name="Hiperlink Visitado" xfId="22324" builtinId="9" hidden="1"/>
    <cellStyle name="Hiperlink Visitado" xfId="22326" builtinId="9" hidden="1"/>
    <cellStyle name="Hiperlink Visitado" xfId="22328" builtinId="9" hidden="1"/>
    <cellStyle name="Hiperlink Visitado" xfId="22330" builtinId="9" hidden="1"/>
    <cellStyle name="Hiperlink Visitado" xfId="22332" builtinId="9" hidden="1"/>
    <cellStyle name="Hiperlink Visitado" xfId="22334" builtinId="9" hidden="1"/>
    <cellStyle name="Hiperlink Visitado" xfId="22336" builtinId="9" hidden="1"/>
    <cellStyle name="Hiperlink Visitado" xfId="22338" builtinId="9" hidden="1"/>
    <cellStyle name="Hiperlink Visitado" xfId="22340" builtinId="9" hidden="1"/>
    <cellStyle name="Hiperlink Visitado" xfId="22342" builtinId="9" hidden="1"/>
    <cellStyle name="Hiperlink Visitado" xfId="22344" builtinId="9" hidden="1"/>
    <cellStyle name="Hiperlink Visitado" xfId="22346" builtinId="9" hidden="1"/>
    <cellStyle name="Hiperlink Visitado" xfId="22348" builtinId="9" hidden="1"/>
    <cellStyle name="Hiperlink Visitado" xfId="22350" builtinId="9" hidden="1"/>
    <cellStyle name="Hiperlink Visitado" xfId="22352" builtinId="9" hidden="1"/>
    <cellStyle name="Hiperlink Visitado" xfId="22354" builtinId="9" hidden="1"/>
    <cellStyle name="Hiperlink Visitado" xfId="22356" builtinId="9" hidden="1"/>
    <cellStyle name="Hiperlink Visitado" xfId="22358" builtinId="9" hidden="1"/>
    <cellStyle name="Hiperlink Visitado" xfId="22360" builtinId="9" hidden="1"/>
    <cellStyle name="Hiperlink Visitado" xfId="22362" builtinId="9" hidden="1"/>
    <cellStyle name="Hiperlink Visitado" xfId="22364" builtinId="9" hidden="1"/>
    <cellStyle name="Hiperlink Visitado" xfId="22366" builtinId="9" hidden="1"/>
    <cellStyle name="Hiperlink Visitado" xfId="22368" builtinId="9" hidden="1"/>
    <cellStyle name="Hiperlink Visitado" xfId="21683" builtinId="9" hidden="1"/>
    <cellStyle name="Hiperlink Visitado" xfId="22372" builtinId="9" hidden="1"/>
    <cellStyle name="Hiperlink Visitado" xfId="22374" builtinId="9" hidden="1"/>
    <cellStyle name="Hiperlink Visitado" xfId="22376" builtinId="9" hidden="1"/>
    <cellStyle name="Hiperlink Visitado" xfId="22378" builtinId="9" hidden="1"/>
    <cellStyle name="Hiperlink Visitado" xfId="22380" builtinId="9" hidden="1"/>
    <cellStyle name="Hiperlink Visitado" xfId="22382" builtinId="9" hidden="1"/>
    <cellStyle name="Hiperlink Visitado" xfId="22384" builtinId="9" hidden="1"/>
    <cellStyle name="Hiperlink Visitado" xfId="22386" builtinId="9" hidden="1"/>
    <cellStyle name="Hiperlink Visitado" xfId="22388" builtinId="9" hidden="1"/>
    <cellStyle name="Hiperlink Visitado" xfId="22390" builtinId="9" hidden="1"/>
    <cellStyle name="Hiperlink Visitado" xfId="22392" builtinId="9" hidden="1"/>
    <cellStyle name="Hiperlink Visitado" xfId="22394" builtinId="9" hidden="1"/>
    <cellStyle name="Hiperlink Visitado" xfId="22396" builtinId="9" hidden="1"/>
    <cellStyle name="Hiperlink Visitado" xfId="22398" builtinId="9" hidden="1"/>
    <cellStyle name="Hiperlink Visitado" xfId="22400" builtinId="9" hidden="1"/>
    <cellStyle name="Hiperlink Visitado" xfId="22402" builtinId="9" hidden="1"/>
    <cellStyle name="Hiperlink Visitado" xfId="22404" builtinId="9" hidden="1"/>
    <cellStyle name="Hiperlink Visitado" xfId="22406" builtinId="9" hidden="1"/>
    <cellStyle name="Hiperlink Visitado" xfId="22408" builtinId="9" hidden="1"/>
    <cellStyle name="Hiperlink Visitado" xfId="22410" builtinId="9" hidden="1"/>
    <cellStyle name="Hiperlink Visitado" xfId="22412" builtinId="9" hidden="1"/>
    <cellStyle name="Hiperlink Visitado" xfId="22414" builtinId="9" hidden="1"/>
    <cellStyle name="Hiperlink Visitado" xfId="22416" builtinId="9" hidden="1"/>
    <cellStyle name="Hiperlink Visitado" xfId="22418" builtinId="9" hidden="1"/>
    <cellStyle name="Hiperlink Visitado" xfId="22420" builtinId="9" hidden="1"/>
    <cellStyle name="Hiperlink Visitado" xfId="22422" builtinId="9" hidden="1"/>
    <cellStyle name="Hiperlink Visitado" xfId="22424" builtinId="9" hidden="1"/>
    <cellStyle name="Hiperlink Visitado" xfId="22426" builtinId="9" hidden="1"/>
    <cellStyle name="Hiperlink Visitado" xfId="22428" builtinId="9" hidden="1"/>
    <cellStyle name="Hiperlink Visitado" xfId="22430" builtinId="9" hidden="1"/>
    <cellStyle name="Hiperlink Visitado" xfId="22432" builtinId="9" hidden="1"/>
    <cellStyle name="Hiperlink Visitado" xfId="22434" builtinId="9" hidden="1"/>
    <cellStyle name="Hiperlink Visitado" xfId="22436" builtinId="9" hidden="1"/>
    <cellStyle name="Hiperlink Visitado" xfId="22438" builtinId="9" hidden="1"/>
    <cellStyle name="Hiperlink Visitado" xfId="22440" builtinId="9" hidden="1"/>
    <cellStyle name="Hiperlink Visitado" xfId="22442" builtinId="9" hidden="1"/>
    <cellStyle name="Hiperlink Visitado" xfId="22444" builtinId="9" hidden="1"/>
    <cellStyle name="Hiperlink Visitado" xfId="22446" builtinId="9" hidden="1"/>
    <cellStyle name="Hiperlink Visitado" xfId="22448" builtinId="9" hidden="1"/>
    <cellStyle name="Hiperlink Visitado" xfId="22450" builtinId="9" hidden="1"/>
    <cellStyle name="Hiperlink Visitado" xfId="22452" builtinId="9" hidden="1"/>
    <cellStyle name="Hiperlink Visitado" xfId="22454" builtinId="9" hidden="1"/>
    <cellStyle name="Hiperlink Visitado" xfId="22456" builtinId="9" hidden="1"/>
    <cellStyle name="Hiperlink Visitado" xfId="22458" builtinId="9" hidden="1"/>
    <cellStyle name="Hiperlink Visitado" xfId="22460" builtinId="9" hidden="1"/>
    <cellStyle name="Hiperlink Visitado" xfId="22462" builtinId="9" hidden="1"/>
    <cellStyle name="Hiperlink Visitado" xfId="22464" builtinId="9" hidden="1"/>
    <cellStyle name="Hiperlink Visitado" xfId="22466" builtinId="9" hidden="1"/>
    <cellStyle name="Hiperlink Visitado" xfId="21781" builtinId="9" hidden="1"/>
    <cellStyle name="Hiperlink Visitado" xfId="22470" builtinId="9" hidden="1"/>
    <cellStyle name="Hiperlink Visitado" xfId="22472" builtinId="9" hidden="1"/>
    <cellStyle name="Hiperlink Visitado" xfId="22474" builtinId="9" hidden="1"/>
    <cellStyle name="Hiperlink Visitado" xfId="22476" builtinId="9" hidden="1"/>
    <cellStyle name="Hiperlink Visitado" xfId="22478" builtinId="9" hidden="1"/>
    <cellStyle name="Hiperlink Visitado" xfId="22480" builtinId="9" hidden="1"/>
    <cellStyle name="Hiperlink Visitado" xfId="22482" builtinId="9" hidden="1"/>
    <cellStyle name="Hiperlink Visitado" xfId="22484" builtinId="9" hidden="1"/>
    <cellStyle name="Hiperlink Visitado" xfId="22486" builtinId="9" hidden="1"/>
    <cellStyle name="Hiperlink Visitado" xfId="22488" builtinId="9" hidden="1"/>
    <cellStyle name="Hiperlink Visitado" xfId="22490" builtinId="9" hidden="1"/>
    <cellStyle name="Hiperlink Visitado" xfId="22492" builtinId="9" hidden="1"/>
    <cellStyle name="Hiperlink Visitado" xfId="22494" builtinId="9" hidden="1"/>
    <cellStyle name="Hiperlink Visitado" xfId="22496" builtinId="9" hidden="1"/>
    <cellStyle name="Hiperlink Visitado" xfId="22498" builtinId="9" hidden="1"/>
    <cellStyle name="Hiperlink Visitado" xfId="22500" builtinId="9" hidden="1"/>
    <cellStyle name="Hiperlink Visitado" xfId="22502" builtinId="9" hidden="1"/>
    <cellStyle name="Hiperlink Visitado" xfId="22504" builtinId="9" hidden="1"/>
    <cellStyle name="Hiperlink Visitado" xfId="22506" builtinId="9" hidden="1"/>
    <cellStyle name="Hiperlink Visitado" xfId="22508" builtinId="9" hidden="1"/>
    <cellStyle name="Hiperlink Visitado" xfId="22510" builtinId="9" hidden="1"/>
    <cellStyle name="Hiperlink Visitado" xfId="22512" builtinId="9" hidden="1"/>
    <cellStyle name="Hiperlink Visitado" xfId="22514" builtinId="9" hidden="1"/>
    <cellStyle name="Hiperlink Visitado" xfId="22516" builtinId="9" hidden="1"/>
    <cellStyle name="Hiperlink Visitado" xfId="22518" builtinId="9" hidden="1"/>
    <cellStyle name="Hiperlink Visitado" xfId="22520" builtinId="9" hidden="1"/>
    <cellStyle name="Hiperlink Visitado" xfId="22522" builtinId="9" hidden="1"/>
    <cellStyle name="Hiperlink Visitado" xfId="22524" builtinId="9" hidden="1"/>
    <cellStyle name="Hiperlink Visitado" xfId="22526" builtinId="9" hidden="1"/>
    <cellStyle name="Hiperlink Visitado" xfId="22528" builtinId="9" hidden="1"/>
    <cellStyle name="Hiperlink Visitado" xfId="22530" builtinId="9" hidden="1"/>
    <cellStyle name="Hiperlink Visitado" xfId="22532" builtinId="9" hidden="1"/>
    <cellStyle name="Hiperlink Visitado" xfId="22534" builtinId="9" hidden="1"/>
    <cellStyle name="Hiperlink Visitado" xfId="22536" builtinId="9" hidden="1"/>
    <cellStyle name="Hiperlink Visitado" xfId="22538" builtinId="9" hidden="1"/>
    <cellStyle name="Hiperlink Visitado" xfId="22540" builtinId="9" hidden="1"/>
    <cellStyle name="Hiperlink Visitado" xfId="22542" builtinId="9" hidden="1"/>
    <cellStyle name="Hiperlink Visitado" xfId="22544" builtinId="9" hidden="1"/>
    <cellStyle name="Hiperlink Visitado" xfId="22546" builtinId="9" hidden="1"/>
    <cellStyle name="Hiperlink Visitado" xfId="22548" builtinId="9" hidden="1"/>
    <cellStyle name="Hiperlink Visitado" xfId="22550" builtinId="9" hidden="1"/>
    <cellStyle name="Hiperlink Visitado" xfId="22552" builtinId="9" hidden="1"/>
    <cellStyle name="Hiperlink Visitado" xfId="22554" builtinId="9" hidden="1"/>
    <cellStyle name="Hiperlink Visitado" xfId="22556" builtinId="9" hidden="1"/>
    <cellStyle name="Hiperlink Visitado" xfId="22558" builtinId="9" hidden="1"/>
    <cellStyle name="Hiperlink Visitado" xfId="22560" builtinId="9" hidden="1"/>
    <cellStyle name="Hiperlink Visitado" xfId="22562" builtinId="9" hidden="1"/>
    <cellStyle name="Hiperlink Visitado" xfId="22564" builtinId="9" hidden="1"/>
    <cellStyle name="Hiperlink Visitado" xfId="21879" builtinId="9" hidden="1"/>
    <cellStyle name="Hiperlink Visitado" xfId="22568" builtinId="9" hidden="1"/>
    <cellStyle name="Hiperlink Visitado" xfId="22570" builtinId="9" hidden="1"/>
    <cellStyle name="Hiperlink Visitado" xfId="22572" builtinId="9" hidden="1"/>
    <cellStyle name="Hiperlink Visitado" xfId="22574" builtinId="9" hidden="1"/>
    <cellStyle name="Hiperlink Visitado" xfId="22576" builtinId="9" hidden="1"/>
    <cellStyle name="Hiperlink Visitado" xfId="22578" builtinId="9" hidden="1"/>
    <cellStyle name="Hiperlink Visitado" xfId="22580" builtinId="9" hidden="1"/>
    <cellStyle name="Hiperlink Visitado" xfId="22582" builtinId="9" hidden="1"/>
    <cellStyle name="Hiperlink Visitado" xfId="22584" builtinId="9" hidden="1"/>
    <cellStyle name="Hiperlink Visitado" xfId="22586" builtinId="9" hidden="1"/>
    <cellStyle name="Hiperlink Visitado" xfId="22588" builtinId="9" hidden="1"/>
    <cellStyle name="Hiperlink Visitado" xfId="22590" builtinId="9" hidden="1"/>
    <cellStyle name="Hiperlink Visitado" xfId="22592" builtinId="9" hidden="1"/>
    <cellStyle name="Hiperlink Visitado" xfId="22594" builtinId="9" hidden="1"/>
    <cellStyle name="Hiperlink Visitado" xfId="22596" builtinId="9" hidden="1"/>
    <cellStyle name="Hiperlink Visitado" xfId="22598" builtinId="9" hidden="1"/>
    <cellStyle name="Hiperlink Visitado" xfId="22600" builtinId="9" hidden="1"/>
    <cellStyle name="Hiperlink Visitado" xfId="22602" builtinId="9" hidden="1"/>
    <cellStyle name="Hiperlink Visitado" xfId="22604" builtinId="9" hidden="1"/>
    <cellStyle name="Hiperlink Visitado" xfId="22606" builtinId="9" hidden="1"/>
    <cellStyle name="Hiperlink Visitado" xfId="22608" builtinId="9" hidden="1"/>
    <cellStyle name="Hiperlink Visitado" xfId="22610" builtinId="9" hidden="1"/>
    <cellStyle name="Hiperlink Visitado" xfId="22612" builtinId="9" hidden="1"/>
    <cellStyle name="Hiperlink Visitado" xfId="22614" builtinId="9" hidden="1"/>
    <cellStyle name="Hiperlink Visitado" xfId="22616" builtinId="9" hidden="1"/>
    <cellStyle name="Hiperlink Visitado" xfId="22618" builtinId="9" hidden="1"/>
    <cellStyle name="Hiperlink Visitado" xfId="22620" builtinId="9" hidden="1"/>
    <cellStyle name="Hiperlink Visitado" xfId="22622" builtinId="9" hidden="1"/>
    <cellStyle name="Hiperlink Visitado" xfId="22624" builtinId="9" hidden="1"/>
    <cellStyle name="Hiperlink Visitado" xfId="22626" builtinId="9" hidden="1"/>
    <cellStyle name="Hiperlink Visitado" xfId="22628" builtinId="9" hidden="1"/>
    <cellStyle name="Hiperlink Visitado" xfId="22630" builtinId="9" hidden="1"/>
    <cellStyle name="Hiperlink Visitado" xfId="22632" builtinId="9" hidden="1"/>
    <cellStyle name="Hiperlink Visitado" xfId="22634" builtinId="9" hidden="1"/>
    <cellStyle name="Hiperlink Visitado" xfId="22636" builtinId="9" hidden="1"/>
    <cellStyle name="Hiperlink Visitado" xfId="22638" builtinId="9" hidden="1"/>
    <cellStyle name="Hiperlink Visitado" xfId="22640" builtinId="9" hidden="1"/>
    <cellStyle name="Hiperlink Visitado" xfId="22642" builtinId="9" hidden="1"/>
    <cellStyle name="Hiperlink Visitado" xfId="22644" builtinId="9" hidden="1"/>
    <cellStyle name="Hiperlink Visitado" xfId="22646" builtinId="9" hidden="1"/>
    <cellStyle name="Hiperlink Visitado" xfId="22648" builtinId="9" hidden="1"/>
    <cellStyle name="Hiperlink Visitado" xfId="22650" builtinId="9" hidden="1"/>
    <cellStyle name="Hiperlink Visitado" xfId="22652" builtinId="9" hidden="1"/>
    <cellStyle name="Hiperlink Visitado" xfId="22654" builtinId="9" hidden="1"/>
    <cellStyle name="Hiperlink Visitado" xfId="22656" builtinId="9" hidden="1"/>
    <cellStyle name="Hiperlink Visitado" xfId="22658" builtinId="9" hidden="1"/>
    <cellStyle name="Hiperlink Visitado" xfId="22660" builtinId="9" hidden="1"/>
    <cellStyle name="Hiperlink Visitado" xfId="22662" builtinId="9" hidden="1"/>
    <cellStyle name="Hiperlink Visitado" xfId="21977" builtinId="9" hidden="1"/>
    <cellStyle name="Hiperlink Visitado" xfId="22666" builtinId="9" hidden="1"/>
    <cellStyle name="Hiperlink Visitado" xfId="22668" builtinId="9" hidden="1"/>
    <cellStyle name="Hiperlink Visitado" xfId="22670" builtinId="9" hidden="1"/>
    <cellStyle name="Hiperlink Visitado" xfId="22672" builtinId="9" hidden="1"/>
    <cellStyle name="Hiperlink Visitado" xfId="22674" builtinId="9" hidden="1"/>
    <cellStyle name="Hiperlink Visitado" xfId="22676" builtinId="9" hidden="1"/>
    <cellStyle name="Hiperlink Visitado" xfId="22678" builtinId="9" hidden="1"/>
    <cellStyle name="Hiperlink Visitado" xfId="22680" builtinId="9" hidden="1"/>
    <cellStyle name="Hiperlink Visitado" xfId="22682" builtinId="9" hidden="1"/>
    <cellStyle name="Hiperlink Visitado" xfId="22684" builtinId="9" hidden="1"/>
    <cellStyle name="Hiperlink Visitado" xfId="22686" builtinId="9" hidden="1"/>
    <cellStyle name="Hiperlink Visitado" xfId="22688" builtinId="9" hidden="1"/>
    <cellStyle name="Hiperlink Visitado" xfId="22690" builtinId="9" hidden="1"/>
    <cellStyle name="Hiperlink Visitado" xfId="22692" builtinId="9" hidden="1"/>
    <cellStyle name="Hiperlink Visitado" xfId="22694" builtinId="9" hidden="1"/>
    <cellStyle name="Hiperlink Visitado" xfId="22696" builtinId="9" hidden="1"/>
    <cellStyle name="Hiperlink Visitado" xfId="22698" builtinId="9" hidden="1"/>
    <cellStyle name="Hiperlink Visitado" xfId="22700" builtinId="9" hidden="1"/>
    <cellStyle name="Hiperlink Visitado" xfId="22702" builtinId="9" hidden="1"/>
    <cellStyle name="Hiperlink Visitado" xfId="22704" builtinId="9" hidden="1"/>
    <cellStyle name="Hiperlink Visitado" xfId="22706" builtinId="9" hidden="1"/>
    <cellStyle name="Hiperlink Visitado" xfId="22708" builtinId="9" hidden="1"/>
    <cellStyle name="Hiperlink Visitado" xfId="22710" builtinId="9" hidden="1"/>
    <cellStyle name="Hiperlink Visitado" xfId="22712" builtinId="9" hidden="1"/>
    <cellStyle name="Hiperlink Visitado" xfId="22714" builtinId="9" hidden="1"/>
    <cellStyle name="Hiperlink Visitado" xfId="22716" builtinId="9" hidden="1"/>
    <cellStyle name="Hiperlink Visitado" xfId="22718" builtinId="9" hidden="1"/>
    <cellStyle name="Hiperlink Visitado" xfId="22720" builtinId="9" hidden="1"/>
    <cellStyle name="Hiperlink Visitado" xfId="22722" builtinId="9" hidden="1"/>
    <cellStyle name="Hiperlink Visitado" xfId="22724" builtinId="9" hidden="1"/>
    <cellStyle name="Hiperlink Visitado" xfId="22726" builtinId="9" hidden="1"/>
    <cellStyle name="Hiperlink Visitado" xfId="22728" builtinId="9" hidden="1"/>
    <cellStyle name="Hiperlink Visitado" xfId="22730" builtinId="9" hidden="1"/>
    <cellStyle name="Hiperlink Visitado" xfId="22732" builtinId="9" hidden="1"/>
    <cellStyle name="Hiperlink Visitado" xfId="22734" builtinId="9" hidden="1"/>
    <cellStyle name="Hiperlink Visitado" xfId="22736" builtinId="9" hidden="1"/>
    <cellStyle name="Hiperlink Visitado" xfId="22738" builtinId="9" hidden="1"/>
    <cellStyle name="Hiperlink Visitado" xfId="22740" builtinId="9" hidden="1"/>
    <cellStyle name="Hiperlink Visitado" xfId="22742" builtinId="9" hidden="1"/>
    <cellStyle name="Hiperlink Visitado" xfId="22744" builtinId="9" hidden="1"/>
    <cellStyle name="Hiperlink Visitado" xfId="22746" builtinId="9" hidden="1"/>
    <cellStyle name="Hiperlink Visitado" xfId="22748" builtinId="9" hidden="1"/>
    <cellStyle name="Hiperlink Visitado" xfId="22750" builtinId="9" hidden="1"/>
    <cellStyle name="Hiperlink Visitado" xfId="22752" builtinId="9" hidden="1"/>
    <cellStyle name="Hiperlink Visitado" xfId="22754" builtinId="9" hidden="1"/>
    <cellStyle name="Hiperlink Visitado" xfId="22756" builtinId="9" hidden="1"/>
    <cellStyle name="Hiperlink Visitado" xfId="22758" builtinId="9" hidden="1"/>
    <cellStyle name="Hiperlink Visitado" xfId="22760" builtinId="9" hidden="1"/>
    <cellStyle name="Hiperlink Visitado" xfId="22075" builtinId="9" hidden="1"/>
    <cellStyle name="Hiperlink Visitado" xfId="22764" builtinId="9" hidden="1"/>
    <cellStyle name="Hiperlink Visitado" xfId="22766" builtinId="9" hidden="1"/>
    <cellStyle name="Hiperlink Visitado" xfId="22768" builtinId="9" hidden="1"/>
    <cellStyle name="Hiperlink Visitado" xfId="22770" builtinId="9" hidden="1"/>
    <cellStyle name="Hiperlink Visitado" xfId="22772" builtinId="9" hidden="1"/>
    <cellStyle name="Hiperlink Visitado" xfId="22774" builtinId="9" hidden="1"/>
    <cellStyle name="Hiperlink Visitado" xfId="22776" builtinId="9" hidden="1"/>
    <cellStyle name="Hiperlink Visitado" xfId="22778" builtinId="9" hidden="1"/>
    <cellStyle name="Hiperlink Visitado" xfId="22780" builtinId="9" hidden="1"/>
    <cellStyle name="Hiperlink Visitado" xfId="22782" builtinId="9" hidden="1"/>
    <cellStyle name="Hiperlink Visitado" xfId="22784" builtinId="9" hidden="1"/>
    <cellStyle name="Hiperlink Visitado" xfId="22786" builtinId="9" hidden="1"/>
    <cellStyle name="Hiperlink Visitado" xfId="22788" builtinId="9" hidden="1"/>
    <cellStyle name="Hiperlink Visitado" xfId="22790" builtinId="9" hidden="1"/>
    <cellStyle name="Hiperlink Visitado" xfId="22792" builtinId="9" hidden="1"/>
    <cellStyle name="Hiperlink Visitado" xfId="22794" builtinId="9" hidden="1"/>
    <cellStyle name="Hiperlink Visitado" xfId="22796" builtinId="9" hidden="1"/>
    <cellStyle name="Hiperlink Visitado" xfId="22798" builtinId="9" hidden="1"/>
    <cellStyle name="Hiperlink Visitado" xfId="22800" builtinId="9" hidden="1"/>
    <cellStyle name="Hiperlink Visitado" xfId="22802" builtinId="9" hidden="1"/>
    <cellStyle name="Hiperlink Visitado" xfId="22804" builtinId="9" hidden="1"/>
    <cellStyle name="Hiperlink Visitado" xfId="22806" builtinId="9" hidden="1"/>
    <cellStyle name="Hiperlink Visitado" xfId="22808" builtinId="9" hidden="1"/>
    <cellStyle name="Hiperlink Visitado" xfId="22810" builtinId="9" hidden="1"/>
    <cellStyle name="Hiperlink Visitado" xfId="22812" builtinId="9" hidden="1"/>
    <cellStyle name="Hiperlink Visitado" xfId="22814" builtinId="9" hidden="1"/>
    <cellStyle name="Hiperlink Visitado" xfId="22816" builtinId="9" hidden="1"/>
    <cellStyle name="Hiperlink Visitado" xfId="22818" builtinId="9" hidden="1"/>
    <cellStyle name="Hiperlink Visitado" xfId="22820" builtinId="9" hidden="1"/>
    <cellStyle name="Hiperlink Visitado" xfId="22822" builtinId="9" hidden="1"/>
    <cellStyle name="Hiperlink Visitado" xfId="22824" builtinId="9" hidden="1"/>
    <cellStyle name="Hiperlink Visitado" xfId="22826" builtinId="9" hidden="1"/>
    <cellStyle name="Hiperlink Visitado" xfId="22828" builtinId="9" hidden="1"/>
    <cellStyle name="Hiperlink Visitado" xfId="22830" builtinId="9" hidden="1"/>
    <cellStyle name="Hiperlink Visitado" xfId="22832" builtinId="9" hidden="1"/>
    <cellStyle name="Hiperlink Visitado" xfId="22834" builtinId="9" hidden="1"/>
    <cellStyle name="Hiperlink Visitado" xfId="22836" builtinId="9" hidden="1"/>
    <cellStyle name="Hiperlink Visitado" xfId="22838" builtinId="9" hidden="1"/>
    <cellStyle name="Hiperlink Visitado" xfId="22840" builtinId="9" hidden="1"/>
    <cellStyle name="Hiperlink Visitado" xfId="22842" builtinId="9" hidden="1"/>
    <cellStyle name="Hiperlink Visitado" xfId="22844" builtinId="9" hidden="1"/>
    <cellStyle name="Hiperlink Visitado" xfId="22846" builtinId="9" hidden="1"/>
    <cellStyle name="Hiperlink Visitado" xfId="22848" builtinId="9" hidden="1"/>
    <cellStyle name="Hiperlink Visitado" xfId="22850" builtinId="9" hidden="1"/>
    <cellStyle name="Hiperlink Visitado" xfId="22852" builtinId="9" hidden="1"/>
    <cellStyle name="Hiperlink Visitado" xfId="22854" builtinId="9" hidden="1"/>
    <cellStyle name="Hiperlink Visitado" xfId="22856" builtinId="9" hidden="1"/>
    <cellStyle name="Hiperlink Visitado" xfId="22858" builtinId="9" hidden="1"/>
    <cellStyle name="Hiperlink Visitado" xfId="22173" builtinId="9" hidden="1"/>
    <cellStyle name="Hiperlink Visitado" xfId="22862" builtinId="9" hidden="1"/>
    <cellStyle name="Hiperlink Visitado" xfId="22864" builtinId="9" hidden="1"/>
    <cellStyle name="Hiperlink Visitado" xfId="22866" builtinId="9" hidden="1"/>
    <cellStyle name="Hiperlink Visitado" xfId="22868" builtinId="9" hidden="1"/>
    <cellStyle name="Hiperlink Visitado" xfId="22870" builtinId="9" hidden="1"/>
    <cellStyle name="Hiperlink Visitado" xfId="22872" builtinId="9" hidden="1"/>
    <cellStyle name="Hiperlink Visitado" xfId="22874" builtinId="9" hidden="1"/>
    <cellStyle name="Hiperlink Visitado" xfId="22876" builtinId="9" hidden="1"/>
    <cellStyle name="Hiperlink Visitado" xfId="22878" builtinId="9" hidden="1"/>
    <cellStyle name="Hiperlink Visitado" xfId="22880" builtinId="9" hidden="1"/>
    <cellStyle name="Hiperlink Visitado" xfId="22882" builtinId="9" hidden="1"/>
    <cellStyle name="Hiperlink Visitado" xfId="22884" builtinId="9" hidden="1"/>
    <cellStyle name="Hiperlink Visitado" xfId="22886" builtinId="9" hidden="1"/>
    <cellStyle name="Hiperlink Visitado" xfId="22888" builtinId="9" hidden="1"/>
    <cellStyle name="Hiperlink Visitado" xfId="22890" builtinId="9" hidden="1"/>
    <cellStyle name="Hiperlink Visitado" xfId="22892" builtinId="9" hidden="1"/>
    <cellStyle name="Hiperlink Visitado" xfId="22894" builtinId="9" hidden="1"/>
    <cellStyle name="Hiperlink Visitado" xfId="22896" builtinId="9" hidden="1"/>
    <cellStyle name="Hiperlink Visitado" xfId="22898" builtinId="9" hidden="1"/>
    <cellStyle name="Hiperlink Visitado" xfId="22900" builtinId="9" hidden="1"/>
    <cellStyle name="Hiperlink Visitado" xfId="22902" builtinId="9" hidden="1"/>
    <cellStyle name="Hiperlink Visitado" xfId="22904" builtinId="9" hidden="1"/>
    <cellStyle name="Hiperlink Visitado" xfId="22906" builtinId="9" hidden="1"/>
    <cellStyle name="Hiperlink Visitado" xfId="22908" builtinId="9" hidden="1"/>
    <cellStyle name="Hiperlink Visitado" xfId="22910" builtinId="9" hidden="1"/>
    <cellStyle name="Hiperlink Visitado" xfId="22912" builtinId="9" hidden="1"/>
    <cellStyle name="Hiperlink Visitado" xfId="22914" builtinId="9" hidden="1"/>
    <cellStyle name="Hiperlink Visitado" xfId="22916" builtinId="9" hidden="1"/>
    <cellStyle name="Hiperlink Visitado" xfId="22918" builtinId="9" hidden="1"/>
    <cellStyle name="Hiperlink Visitado" xfId="22920" builtinId="9" hidden="1"/>
    <cellStyle name="Hiperlink Visitado" xfId="22922" builtinId="9" hidden="1"/>
    <cellStyle name="Hiperlink Visitado" xfId="22924" builtinId="9" hidden="1"/>
    <cellStyle name="Hiperlink Visitado" xfId="22926" builtinId="9" hidden="1"/>
    <cellStyle name="Hiperlink Visitado" xfId="22928" builtinId="9" hidden="1"/>
    <cellStyle name="Hiperlink Visitado" xfId="22930" builtinId="9" hidden="1"/>
    <cellStyle name="Hiperlink Visitado" xfId="22932" builtinId="9" hidden="1"/>
    <cellStyle name="Hiperlink Visitado" xfId="22934" builtinId="9" hidden="1"/>
    <cellStyle name="Hiperlink Visitado" xfId="22936" builtinId="9" hidden="1"/>
    <cellStyle name="Hiperlink Visitado" xfId="22938" builtinId="9" hidden="1"/>
    <cellStyle name="Hiperlink Visitado" xfId="22940" builtinId="9" hidden="1"/>
    <cellStyle name="Hiperlink Visitado" xfId="22942" builtinId="9" hidden="1"/>
    <cellStyle name="Hiperlink Visitado" xfId="22944" builtinId="9" hidden="1"/>
    <cellStyle name="Hiperlink Visitado" xfId="22946" builtinId="9" hidden="1"/>
    <cellStyle name="Hiperlink Visitado" xfId="22948" builtinId="9" hidden="1"/>
    <cellStyle name="Hiperlink Visitado" xfId="22950" builtinId="9" hidden="1"/>
    <cellStyle name="Hiperlink Visitado" xfId="22952" builtinId="9" hidden="1"/>
    <cellStyle name="Hiperlink Visitado" xfId="22954" builtinId="9" hidden="1"/>
    <cellStyle name="Hiperlink Visitado" xfId="22956" builtinId="9" hidden="1"/>
    <cellStyle name="Hiperlink Visitado" xfId="22271" builtinId="9" hidden="1"/>
    <cellStyle name="Hiperlink Visitado" xfId="22960" builtinId="9" hidden="1"/>
    <cellStyle name="Hiperlink Visitado" xfId="22962" builtinId="9" hidden="1"/>
    <cellStyle name="Hiperlink Visitado" xfId="22964" builtinId="9" hidden="1"/>
    <cellStyle name="Hiperlink Visitado" xfId="22966" builtinId="9" hidden="1"/>
    <cellStyle name="Hiperlink Visitado" xfId="22968" builtinId="9" hidden="1"/>
    <cellStyle name="Hiperlink Visitado" xfId="22970" builtinId="9" hidden="1"/>
    <cellStyle name="Hiperlink Visitado" xfId="22972" builtinId="9" hidden="1"/>
    <cellStyle name="Hiperlink Visitado" xfId="22974" builtinId="9" hidden="1"/>
    <cellStyle name="Hiperlink Visitado" xfId="22976" builtinId="9" hidden="1"/>
    <cellStyle name="Hiperlink Visitado" xfId="22978" builtinId="9" hidden="1"/>
    <cellStyle name="Hiperlink Visitado" xfId="22980" builtinId="9" hidden="1"/>
    <cellStyle name="Hiperlink Visitado" xfId="22982" builtinId="9" hidden="1"/>
    <cellStyle name="Hiperlink Visitado" xfId="22984" builtinId="9" hidden="1"/>
    <cellStyle name="Hiperlink Visitado" xfId="22986" builtinId="9" hidden="1"/>
    <cellStyle name="Hiperlink Visitado" xfId="22988" builtinId="9" hidden="1"/>
    <cellStyle name="Hiperlink Visitado" xfId="22990" builtinId="9" hidden="1"/>
    <cellStyle name="Hiperlink Visitado" xfId="22992" builtinId="9" hidden="1"/>
    <cellStyle name="Hiperlink Visitado" xfId="22994" builtinId="9" hidden="1"/>
    <cellStyle name="Hiperlink Visitado" xfId="22996" builtinId="9" hidden="1"/>
    <cellStyle name="Hiperlink Visitado" xfId="22998" builtinId="9" hidden="1"/>
    <cellStyle name="Hiperlink Visitado" xfId="23000" builtinId="9" hidden="1"/>
    <cellStyle name="Hiperlink Visitado" xfId="23002" builtinId="9" hidden="1"/>
    <cellStyle name="Hiperlink Visitado" xfId="23004" builtinId="9" hidden="1"/>
    <cellStyle name="Hiperlink Visitado" xfId="23006" builtinId="9" hidden="1"/>
    <cellStyle name="Hiperlink Visitado" xfId="23008" builtinId="9" hidden="1"/>
    <cellStyle name="Hiperlink Visitado" xfId="23010" builtinId="9" hidden="1"/>
    <cellStyle name="Hiperlink Visitado" xfId="23012" builtinId="9" hidden="1"/>
    <cellStyle name="Hiperlink Visitado" xfId="23014" builtinId="9" hidden="1"/>
    <cellStyle name="Hiperlink Visitado" xfId="23016" builtinId="9" hidden="1"/>
    <cellStyle name="Hiperlink Visitado" xfId="23018" builtinId="9" hidden="1"/>
    <cellStyle name="Hiperlink Visitado" xfId="23020" builtinId="9" hidden="1"/>
    <cellStyle name="Hiperlink Visitado" xfId="23022" builtinId="9" hidden="1"/>
    <cellStyle name="Hiperlink Visitado" xfId="23024" builtinId="9" hidden="1"/>
    <cellStyle name="Hiperlink Visitado" xfId="23026" builtinId="9" hidden="1"/>
    <cellStyle name="Hiperlink Visitado" xfId="23028" builtinId="9" hidden="1"/>
    <cellStyle name="Hiperlink Visitado" xfId="23030" builtinId="9" hidden="1"/>
    <cellStyle name="Hiperlink Visitado" xfId="23032" builtinId="9" hidden="1"/>
    <cellStyle name="Hiperlink Visitado" xfId="23034" builtinId="9" hidden="1"/>
    <cellStyle name="Hiperlink Visitado" xfId="23036" builtinId="9" hidden="1"/>
    <cellStyle name="Hiperlink Visitado" xfId="23038" builtinId="9" hidden="1"/>
    <cellStyle name="Hiperlink Visitado" xfId="23040" builtinId="9" hidden="1"/>
    <cellStyle name="Hiperlink Visitado" xfId="23042" builtinId="9" hidden="1"/>
    <cellStyle name="Hiperlink Visitado" xfId="23044" builtinId="9" hidden="1"/>
    <cellStyle name="Hiperlink Visitado" xfId="23046" builtinId="9" hidden="1"/>
    <cellStyle name="Hiperlink Visitado" xfId="23048" builtinId="9" hidden="1"/>
    <cellStyle name="Hiperlink Visitado" xfId="23050" builtinId="9" hidden="1"/>
    <cellStyle name="Hiperlink Visitado" xfId="23052" builtinId="9" hidden="1"/>
    <cellStyle name="Hiperlink Visitado" xfId="23054" builtinId="9" hidden="1"/>
    <cellStyle name="Hiperlink Visitado" xfId="22369" builtinId="9" hidden="1"/>
    <cellStyle name="Hiperlink Visitado" xfId="23058" builtinId="9" hidden="1"/>
    <cellStyle name="Hiperlink Visitado" xfId="23060" builtinId="9" hidden="1"/>
    <cellStyle name="Hiperlink Visitado" xfId="23062" builtinId="9" hidden="1"/>
    <cellStyle name="Hiperlink Visitado" xfId="23064" builtinId="9" hidden="1"/>
    <cellStyle name="Hiperlink Visitado" xfId="23066" builtinId="9" hidden="1"/>
    <cellStyle name="Hiperlink Visitado" xfId="23068" builtinId="9" hidden="1"/>
    <cellStyle name="Hiperlink Visitado" xfId="23070" builtinId="9" hidden="1"/>
    <cellStyle name="Hiperlink Visitado" xfId="23072" builtinId="9" hidden="1"/>
    <cellStyle name="Hiperlink Visitado" xfId="23074" builtinId="9" hidden="1"/>
    <cellStyle name="Hiperlink Visitado" xfId="23076" builtinId="9" hidden="1"/>
    <cellStyle name="Hiperlink Visitado" xfId="23078" builtinId="9" hidden="1"/>
    <cellStyle name="Hiperlink Visitado" xfId="23080" builtinId="9" hidden="1"/>
    <cellStyle name="Hiperlink Visitado" xfId="23082" builtinId="9" hidden="1"/>
    <cellStyle name="Hiperlink Visitado" xfId="23084" builtinId="9" hidden="1"/>
    <cellStyle name="Hiperlink Visitado" xfId="23086" builtinId="9" hidden="1"/>
    <cellStyle name="Hiperlink Visitado" xfId="23088" builtinId="9" hidden="1"/>
    <cellStyle name="Hiperlink Visitado" xfId="23090" builtinId="9" hidden="1"/>
    <cellStyle name="Hiperlink Visitado" xfId="23092" builtinId="9" hidden="1"/>
    <cellStyle name="Hiperlink Visitado" xfId="23094" builtinId="9" hidden="1"/>
    <cellStyle name="Hiperlink Visitado" xfId="23096" builtinId="9" hidden="1"/>
    <cellStyle name="Hiperlink Visitado" xfId="23098" builtinId="9" hidden="1"/>
    <cellStyle name="Hiperlink Visitado" xfId="23100" builtinId="9" hidden="1"/>
    <cellStyle name="Hiperlink Visitado" xfId="23102" builtinId="9" hidden="1"/>
    <cellStyle name="Hiperlink Visitado" xfId="23104" builtinId="9" hidden="1"/>
    <cellStyle name="Hiperlink Visitado" xfId="23106" builtinId="9" hidden="1"/>
    <cellStyle name="Hiperlink Visitado" xfId="23108" builtinId="9" hidden="1"/>
    <cellStyle name="Hiperlink Visitado" xfId="23110" builtinId="9" hidden="1"/>
    <cellStyle name="Hiperlink Visitado" xfId="23112" builtinId="9" hidden="1"/>
    <cellStyle name="Hiperlink Visitado" xfId="23114" builtinId="9" hidden="1"/>
    <cellStyle name="Hiperlink Visitado" xfId="23116" builtinId="9" hidden="1"/>
    <cellStyle name="Hiperlink Visitado" xfId="23118" builtinId="9" hidden="1"/>
    <cellStyle name="Hiperlink Visitado" xfId="23120" builtinId="9" hidden="1"/>
    <cellStyle name="Hiperlink Visitado" xfId="23122" builtinId="9" hidden="1"/>
    <cellStyle name="Hiperlink Visitado" xfId="23124" builtinId="9" hidden="1"/>
    <cellStyle name="Hiperlink Visitado" xfId="23126" builtinId="9" hidden="1"/>
    <cellStyle name="Hiperlink Visitado" xfId="23128" builtinId="9" hidden="1"/>
    <cellStyle name="Hiperlink Visitado" xfId="23130" builtinId="9" hidden="1"/>
    <cellStyle name="Hiperlink Visitado" xfId="23132" builtinId="9" hidden="1"/>
    <cellStyle name="Hiperlink Visitado" xfId="23134" builtinId="9" hidden="1"/>
    <cellStyle name="Hiperlink Visitado" xfId="23136" builtinId="9" hidden="1"/>
    <cellStyle name="Hiperlink Visitado" xfId="23138" builtinId="9" hidden="1"/>
    <cellStyle name="Hiperlink Visitado" xfId="23140" builtinId="9" hidden="1"/>
    <cellStyle name="Hiperlink Visitado" xfId="23142" builtinId="9" hidden="1"/>
    <cellStyle name="Hiperlink Visitado" xfId="23144" builtinId="9" hidden="1"/>
    <cellStyle name="Hiperlink Visitado" xfId="23146" builtinId="9" hidden="1"/>
    <cellStyle name="Hiperlink Visitado" xfId="23148" builtinId="9" hidden="1"/>
    <cellStyle name="Hiperlink Visitado" xfId="23150" builtinId="9" hidden="1"/>
    <cellStyle name="Hiperlink Visitado" xfId="23152" builtinId="9" hidden="1"/>
    <cellStyle name="Hiperlink Visitado" xfId="22467" builtinId="9" hidden="1"/>
    <cellStyle name="Hiperlink Visitado" xfId="23156" builtinId="9" hidden="1"/>
    <cellStyle name="Hiperlink Visitado" xfId="23158" builtinId="9" hidden="1"/>
    <cellStyle name="Hiperlink Visitado" xfId="23160" builtinId="9" hidden="1"/>
    <cellStyle name="Hiperlink Visitado" xfId="23162" builtinId="9" hidden="1"/>
    <cellStyle name="Hiperlink Visitado" xfId="23164" builtinId="9" hidden="1"/>
    <cellStyle name="Hiperlink Visitado" xfId="23166" builtinId="9" hidden="1"/>
    <cellStyle name="Hiperlink Visitado" xfId="23168" builtinId="9" hidden="1"/>
    <cellStyle name="Hiperlink Visitado" xfId="23170" builtinId="9" hidden="1"/>
    <cellStyle name="Hiperlink Visitado" xfId="23172" builtinId="9" hidden="1"/>
    <cellStyle name="Hiperlink Visitado" xfId="23174" builtinId="9" hidden="1"/>
    <cellStyle name="Hiperlink Visitado" xfId="23176" builtinId="9" hidden="1"/>
    <cellStyle name="Hiperlink Visitado" xfId="23178" builtinId="9" hidden="1"/>
    <cellStyle name="Hiperlink Visitado" xfId="23180" builtinId="9" hidden="1"/>
    <cellStyle name="Hiperlink Visitado" xfId="23182" builtinId="9" hidden="1"/>
    <cellStyle name="Hiperlink Visitado" xfId="23184" builtinId="9" hidden="1"/>
    <cellStyle name="Hiperlink Visitado" xfId="23186" builtinId="9" hidden="1"/>
    <cellStyle name="Hiperlink Visitado" xfId="23188" builtinId="9" hidden="1"/>
    <cellStyle name="Hiperlink Visitado" xfId="23190" builtinId="9" hidden="1"/>
    <cellStyle name="Hiperlink Visitado" xfId="23192" builtinId="9" hidden="1"/>
    <cellStyle name="Hiperlink Visitado" xfId="23194" builtinId="9" hidden="1"/>
    <cellStyle name="Hiperlink Visitado" xfId="23196" builtinId="9" hidden="1"/>
    <cellStyle name="Hiperlink Visitado" xfId="23198" builtinId="9" hidden="1"/>
    <cellStyle name="Hiperlink Visitado" xfId="23200" builtinId="9" hidden="1"/>
    <cellStyle name="Hiperlink Visitado" xfId="23202" builtinId="9" hidden="1"/>
    <cellStyle name="Hiperlink Visitado" xfId="23204" builtinId="9" hidden="1"/>
    <cellStyle name="Hiperlink Visitado" xfId="23206" builtinId="9" hidden="1"/>
    <cellStyle name="Hiperlink Visitado" xfId="23208" builtinId="9" hidden="1"/>
    <cellStyle name="Hiperlink Visitado" xfId="23210" builtinId="9" hidden="1"/>
    <cellStyle name="Hiperlink Visitado" xfId="23212" builtinId="9" hidden="1"/>
    <cellStyle name="Hiperlink Visitado" xfId="23214" builtinId="9" hidden="1"/>
    <cellStyle name="Hiperlink Visitado" xfId="23216" builtinId="9" hidden="1"/>
    <cellStyle name="Hiperlink Visitado" xfId="23218" builtinId="9" hidden="1"/>
    <cellStyle name="Hiperlink Visitado" xfId="23220" builtinId="9" hidden="1"/>
    <cellStyle name="Hiperlink Visitado" xfId="23222" builtinId="9" hidden="1"/>
    <cellStyle name="Hiperlink Visitado" xfId="23224" builtinId="9" hidden="1"/>
    <cellStyle name="Hiperlink Visitado" xfId="23226" builtinId="9" hidden="1"/>
    <cellStyle name="Hiperlink Visitado" xfId="23228" builtinId="9" hidden="1"/>
    <cellStyle name="Hiperlink Visitado" xfId="23230" builtinId="9" hidden="1"/>
    <cellStyle name="Hiperlink Visitado" xfId="23232" builtinId="9" hidden="1"/>
    <cellStyle name="Hiperlink Visitado" xfId="23234" builtinId="9" hidden="1"/>
    <cellStyle name="Hiperlink Visitado" xfId="23236" builtinId="9" hidden="1"/>
    <cellStyle name="Hiperlink Visitado" xfId="23238" builtinId="9" hidden="1"/>
    <cellStyle name="Hiperlink Visitado" xfId="23240" builtinId="9" hidden="1"/>
    <cellStyle name="Hiperlink Visitado" xfId="23242" builtinId="9" hidden="1"/>
    <cellStyle name="Hiperlink Visitado" xfId="23244" builtinId="9" hidden="1"/>
    <cellStyle name="Hiperlink Visitado" xfId="23246" builtinId="9" hidden="1"/>
    <cellStyle name="Hiperlink Visitado" xfId="23248" builtinId="9" hidden="1"/>
    <cellStyle name="Hiperlink Visitado" xfId="23250" builtinId="9" hidden="1"/>
    <cellStyle name="Hiperlink Visitado" xfId="22565" builtinId="9" hidden="1"/>
    <cellStyle name="Hiperlink Visitado" xfId="23254" builtinId="9" hidden="1"/>
    <cellStyle name="Hiperlink Visitado" xfId="23256" builtinId="9" hidden="1"/>
    <cellStyle name="Hiperlink Visitado" xfId="23258" builtinId="9" hidden="1"/>
    <cellStyle name="Hiperlink Visitado" xfId="23260" builtinId="9" hidden="1"/>
    <cellStyle name="Hiperlink Visitado" xfId="23262" builtinId="9" hidden="1"/>
    <cellStyle name="Hiperlink Visitado" xfId="23264" builtinId="9" hidden="1"/>
    <cellStyle name="Hiperlink Visitado" xfId="23266" builtinId="9" hidden="1"/>
    <cellStyle name="Hiperlink Visitado" xfId="23268" builtinId="9" hidden="1"/>
    <cellStyle name="Hiperlink Visitado" xfId="23270" builtinId="9" hidden="1"/>
    <cellStyle name="Hiperlink Visitado" xfId="23272" builtinId="9" hidden="1"/>
    <cellStyle name="Hiperlink Visitado" xfId="23274" builtinId="9" hidden="1"/>
    <cellStyle name="Hiperlink Visitado" xfId="23276" builtinId="9" hidden="1"/>
    <cellStyle name="Hiperlink Visitado" xfId="23278" builtinId="9" hidden="1"/>
    <cellStyle name="Hiperlink Visitado" xfId="23280" builtinId="9" hidden="1"/>
    <cellStyle name="Hiperlink Visitado" xfId="23282" builtinId="9" hidden="1"/>
    <cellStyle name="Hiperlink Visitado" xfId="23284" builtinId="9" hidden="1"/>
    <cellStyle name="Hiperlink Visitado" xfId="23286" builtinId="9" hidden="1"/>
    <cellStyle name="Hiperlink Visitado" xfId="23288" builtinId="9" hidden="1"/>
    <cellStyle name="Hiperlink Visitado" xfId="23290" builtinId="9" hidden="1"/>
    <cellStyle name="Hiperlink Visitado" xfId="23292" builtinId="9" hidden="1"/>
    <cellStyle name="Hiperlink Visitado" xfId="23294" builtinId="9" hidden="1"/>
    <cellStyle name="Hiperlink Visitado" xfId="23296" builtinId="9" hidden="1"/>
    <cellStyle name="Hiperlink Visitado" xfId="23298" builtinId="9" hidden="1"/>
    <cellStyle name="Hiperlink Visitado" xfId="23300" builtinId="9" hidden="1"/>
    <cellStyle name="Hiperlink Visitado" xfId="23302" builtinId="9" hidden="1"/>
    <cellStyle name="Hiperlink Visitado" xfId="23304" builtinId="9" hidden="1"/>
    <cellStyle name="Hiperlink Visitado" xfId="23306" builtinId="9" hidden="1"/>
    <cellStyle name="Hiperlink Visitado" xfId="23308" builtinId="9" hidden="1"/>
    <cellStyle name="Hiperlink Visitado" xfId="23310" builtinId="9" hidden="1"/>
    <cellStyle name="Hiperlink Visitado" xfId="23312" builtinId="9" hidden="1"/>
    <cellStyle name="Hiperlink Visitado" xfId="23314" builtinId="9" hidden="1"/>
    <cellStyle name="Hiperlink Visitado" xfId="23316" builtinId="9" hidden="1"/>
    <cellStyle name="Hiperlink Visitado" xfId="23318" builtinId="9" hidden="1"/>
    <cellStyle name="Hiperlink Visitado" xfId="23320" builtinId="9" hidden="1"/>
    <cellStyle name="Hiperlink Visitado" xfId="23322" builtinId="9" hidden="1"/>
    <cellStyle name="Hiperlink Visitado" xfId="23324" builtinId="9" hidden="1"/>
    <cellStyle name="Hiperlink Visitado" xfId="23326" builtinId="9" hidden="1"/>
    <cellStyle name="Hiperlink Visitado" xfId="23328" builtinId="9" hidden="1"/>
    <cellStyle name="Hiperlink Visitado" xfId="23330" builtinId="9" hidden="1"/>
    <cellStyle name="Hiperlink Visitado" xfId="23332" builtinId="9" hidden="1"/>
    <cellStyle name="Hiperlink Visitado" xfId="23334" builtinId="9" hidden="1"/>
    <cellStyle name="Hiperlink Visitado" xfId="23336" builtinId="9" hidden="1"/>
    <cellStyle name="Hiperlink Visitado" xfId="23338" builtinId="9" hidden="1"/>
    <cellStyle name="Hiperlink Visitado" xfId="23340" builtinId="9" hidden="1"/>
    <cellStyle name="Hiperlink Visitado" xfId="23342" builtinId="9" hidden="1"/>
    <cellStyle name="Hiperlink Visitado" xfId="23344" builtinId="9" hidden="1"/>
    <cellStyle name="Hiperlink Visitado" xfId="23346" builtinId="9" hidden="1"/>
    <cellStyle name="Hiperlink Visitado" xfId="23348" builtinId="9" hidden="1"/>
    <cellStyle name="Hiperlink Visitado" xfId="22663" builtinId="9" hidden="1"/>
    <cellStyle name="Hiperlink Visitado" xfId="23352" builtinId="9" hidden="1"/>
    <cellStyle name="Hiperlink Visitado" xfId="23354" builtinId="9" hidden="1"/>
    <cellStyle name="Hiperlink Visitado" xfId="23356" builtinId="9" hidden="1"/>
    <cellStyle name="Hiperlink Visitado" xfId="23358" builtinId="9" hidden="1"/>
    <cellStyle name="Hiperlink Visitado" xfId="23360" builtinId="9" hidden="1"/>
    <cellStyle name="Hiperlink Visitado" xfId="23362" builtinId="9" hidden="1"/>
    <cellStyle name="Hiperlink Visitado" xfId="23364" builtinId="9" hidden="1"/>
    <cellStyle name="Hiperlink Visitado" xfId="23366" builtinId="9" hidden="1"/>
    <cellStyle name="Hiperlink Visitado" xfId="23368" builtinId="9" hidden="1"/>
    <cellStyle name="Hiperlink Visitado" xfId="23370" builtinId="9" hidden="1"/>
    <cellStyle name="Hiperlink Visitado" xfId="23372" builtinId="9" hidden="1"/>
    <cellStyle name="Hiperlink Visitado" xfId="23374" builtinId="9" hidden="1"/>
    <cellStyle name="Hiperlink Visitado" xfId="23376" builtinId="9" hidden="1"/>
    <cellStyle name="Hiperlink Visitado" xfId="23378" builtinId="9" hidden="1"/>
    <cellStyle name="Hiperlink Visitado" xfId="23380" builtinId="9" hidden="1"/>
    <cellStyle name="Hiperlink Visitado" xfId="23382" builtinId="9" hidden="1"/>
    <cellStyle name="Hiperlink Visitado" xfId="23384" builtinId="9" hidden="1"/>
    <cellStyle name="Hiperlink Visitado" xfId="23386" builtinId="9" hidden="1"/>
    <cellStyle name="Hiperlink Visitado" xfId="23388" builtinId="9" hidden="1"/>
    <cellStyle name="Hiperlink Visitado" xfId="23390" builtinId="9" hidden="1"/>
    <cellStyle name="Hiperlink Visitado" xfId="23392" builtinId="9" hidden="1"/>
    <cellStyle name="Hiperlink Visitado" xfId="23394" builtinId="9" hidden="1"/>
    <cellStyle name="Hiperlink Visitado" xfId="23396" builtinId="9" hidden="1"/>
    <cellStyle name="Hiperlink Visitado" xfId="23398" builtinId="9" hidden="1"/>
    <cellStyle name="Hiperlink Visitado" xfId="23400" builtinId="9" hidden="1"/>
    <cellStyle name="Hiperlink Visitado" xfId="23402" builtinId="9" hidden="1"/>
    <cellStyle name="Hiperlink Visitado" xfId="23404" builtinId="9" hidden="1"/>
    <cellStyle name="Hiperlink Visitado" xfId="23406" builtinId="9" hidden="1"/>
    <cellStyle name="Hiperlink Visitado" xfId="23408" builtinId="9" hidden="1"/>
    <cellStyle name="Hiperlink Visitado" xfId="23410" builtinId="9" hidden="1"/>
    <cellStyle name="Hiperlink Visitado" xfId="23412" builtinId="9" hidden="1"/>
    <cellStyle name="Hiperlink Visitado" xfId="23414" builtinId="9" hidden="1"/>
    <cellStyle name="Hiperlink Visitado" xfId="23416" builtinId="9" hidden="1"/>
    <cellStyle name="Hiperlink Visitado" xfId="23418" builtinId="9" hidden="1"/>
    <cellStyle name="Hiperlink Visitado" xfId="23420" builtinId="9" hidden="1"/>
    <cellStyle name="Hiperlink Visitado" xfId="23422" builtinId="9" hidden="1"/>
    <cellStyle name="Hiperlink Visitado" xfId="23424" builtinId="9" hidden="1"/>
    <cellStyle name="Hiperlink Visitado" xfId="23426" builtinId="9" hidden="1"/>
    <cellStyle name="Hiperlink Visitado" xfId="23428" builtinId="9" hidden="1"/>
    <cellStyle name="Hiperlink Visitado" xfId="23430" builtinId="9" hidden="1"/>
    <cellStyle name="Hiperlink Visitado" xfId="23432" builtinId="9" hidden="1"/>
    <cellStyle name="Hiperlink Visitado" xfId="23434" builtinId="9" hidden="1"/>
    <cellStyle name="Hiperlink Visitado" xfId="23436" builtinId="9" hidden="1"/>
    <cellStyle name="Hiperlink Visitado" xfId="23438" builtinId="9" hidden="1"/>
    <cellStyle name="Hiperlink Visitado" xfId="23440" builtinId="9" hidden="1"/>
    <cellStyle name="Hiperlink Visitado" xfId="23442" builtinId="9" hidden="1"/>
    <cellStyle name="Hiperlink Visitado" xfId="23444" builtinId="9" hidden="1"/>
    <cellStyle name="Hiperlink Visitado" xfId="23446" builtinId="9" hidden="1"/>
    <cellStyle name="Hiperlink Visitado" xfId="22761" builtinId="9" hidden="1"/>
    <cellStyle name="Hiperlink Visitado" xfId="23449" builtinId="9" hidden="1"/>
    <cellStyle name="Hiperlink Visitado" xfId="23451" builtinId="9" hidden="1"/>
    <cellStyle name="Hiperlink Visitado" xfId="23453" builtinId="9" hidden="1"/>
    <cellStyle name="Hiperlink Visitado" xfId="23455" builtinId="9" hidden="1"/>
    <cellStyle name="Hiperlink Visitado" xfId="23457" builtinId="9" hidden="1"/>
    <cellStyle name="Hiperlink Visitado" xfId="23459" builtinId="9" hidden="1"/>
    <cellStyle name="Hiperlink Visitado" xfId="23461" builtinId="9" hidden="1"/>
    <cellStyle name="Hiperlink Visitado" xfId="23463" builtinId="9" hidden="1"/>
    <cellStyle name="Hiperlink Visitado" xfId="23465" builtinId="9" hidden="1"/>
    <cellStyle name="Hiperlink Visitado" xfId="23467" builtinId="9" hidden="1"/>
    <cellStyle name="Hiperlink Visitado" xfId="23469" builtinId="9" hidden="1"/>
    <cellStyle name="Hiperlink Visitado" xfId="23471" builtinId="9" hidden="1"/>
    <cellStyle name="Hiperlink Visitado" xfId="23473" builtinId="9" hidden="1"/>
    <cellStyle name="Hiperlink Visitado" xfId="23475" builtinId="9" hidden="1"/>
    <cellStyle name="Hiperlink Visitado" xfId="23477" builtinId="9" hidden="1"/>
    <cellStyle name="Hiperlink Visitado" xfId="23479" builtinId="9" hidden="1"/>
    <cellStyle name="Hiperlink Visitado" xfId="23481" builtinId="9" hidden="1"/>
    <cellStyle name="Hiperlink Visitado" xfId="23483" builtinId="9" hidden="1"/>
    <cellStyle name="Hiperlink Visitado" xfId="23485" builtinId="9" hidden="1"/>
    <cellStyle name="Hiperlink Visitado" xfId="23487" builtinId="9" hidden="1"/>
    <cellStyle name="Hiperlink Visitado" xfId="23489" builtinId="9" hidden="1"/>
    <cellStyle name="Hiperlink Visitado" xfId="23491" builtinId="9" hidden="1"/>
    <cellStyle name="Hiperlink Visitado" xfId="23493" builtinId="9" hidden="1"/>
    <cellStyle name="Hiperlink Visitado" xfId="23495" builtinId="9" hidden="1"/>
    <cellStyle name="Hiperlink Visitado" xfId="23497" builtinId="9" hidden="1"/>
    <cellStyle name="Hiperlink Visitado" xfId="23499" builtinId="9" hidden="1"/>
    <cellStyle name="Hiperlink Visitado" xfId="23501" builtinId="9" hidden="1"/>
    <cellStyle name="Hiperlink Visitado" xfId="23503" builtinId="9" hidden="1"/>
    <cellStyle name="Hiperlink Visitado" xfId="23505" builtinId="9" hidden="1"/>
    <cellStyle name="Hiperlink Visitado" xfId="23507" builtinId="9" hidden="1"/>
    <cellStyle name="Hiperlink Visitado" xfId="23509" builtinId="9" hidden="1"/>
    <cellStyle name="Hiperlink Visitado" xfId="23511" builtinId="9" hidden="1"/>
    <cellStyle name="Hiperlink Visitado" xfId="23513" builtinId="9" hidden="1"/>
    <cellStyle name="Hiperlink Visitado" xfId="23515" builtinId="9" hidden="1"/>
    <cellStyle name="Hiperlink Visitado" xfId="23517" builtinId="9" hidden="1"/>
    <cellStyle name="Hiperlink Visitado" xfId="23519" builtinId="9" hidden="1"/>
    <cellStyle name="Hiperlink Visitado" xfId="23521" builtinId="9" hidden="1"/>
    <cellStyle name="Hiperlink Visitado" xfId="23523" builtinId="9" hidden="1"/>
    <cellStyle name="Hiperlink Visitado" xfId="23525" builtinId="9" hidden="1"/>
    <cellStyle name="Hiperlink Visitado" xfId="23527" builtinId="9" hidden="1"/>
    <cellStyle name="Hiperlink Visitado" xfId="23529" builtinId="9" hidden="1"/>
    <cellStyle name="Hiperlink Visitado" xfId="23531" builtinId="9" hidden="1"/>
    <cellStyle name="Hiperlink Visitado" xfId="23533" builtinId="9" hidden="1"/>
    <cellStyle name="Hiperlink Visitado" xfId="23535" builtinId="9" hidden="1"/>
    <cellStyle name="Hiperlink Visitado" xfId="23537" builtinId="9" hidden="1"/>
    <cellStyle name="Hiperlink Visitado" xfId="23539" builtinId="9" hidden="1"/>
    <cellStyle name="Hiperlink Visitado" xfId="23541" builtinId="9" hidden="1"/>
    <cellStyle name="Hiperlink Visitado" xfId="23543" builtinId="9" hidden="1"/>
    <cellStyle name="Hiperlink Visitado" xfId="22859" builtinId="9" hidden="1"/>
    <cellStyle name="Hiperlink Visitado" xfId="23547" builtinId="9" hidden="1"/>
    <cellStyle name="Hiperlink Visitado" xfId="23549" builtinId="9" hidden="1"/>
    <cellStyle name="Hiperlink Visitado" xfId="23551" builtinId="9" hidden="1"/>
    <cellStyle name="Hiperlink Visitado" xfId="23553" builtinId="9" hidden="1"/>
    <cellStyle name="Hiperlink Visitado" xfId="23555" builtinId="9" hidden="1"/>
    <cellStyle name="Hiperlink Visitado" xfId="23557" builtinId="9" hidden="1"/>
    <cellStyle name="Hiperlink Visitado" xfId="23559" builtinId="9" hidden="1"/>
    <cellStyle name="Hiperlink Visitado" xfId="23561" builtinId="9" hidden="1"/>
    <cellStyle name="Hiperlink Visitado" xfId="23563" builtinId="9" hidden="1"/>
    <cellStyle name="Hiperlink Visitado" xfId="23565" builtinId="9" hidden="1"/>
    <cellStyle name="Hiperlink Visitado" xfId="23567" builtinId="9" hidden="1"/>
    <cellStyle name="Hiperlink Visitado" xfId="23569" builtinId="9" hidden="1"/>
    <cellStyle name="Hiperlink Visitado" xfId="23571" builtinId="9" hidden="1"/>
    <cellStyle name="Hiperlink Visitado" xfId="23573" builtinId="9" hidden="1"/>
    <cellStyle name="Hiperlink Visitado" xfId="23575" builtinId="9" hidden="1"/>
    <cellStyle name="Hiperlink Visitado" xfId="23577" builtinId="9" hidden="1"/>
    <cellStyle name="Hiperlink Visitado" xfId="23579" builtinId="9" hidden="1"/>
    <cellStyle name="Hiperlink Visitado" xfId="23581" builtinId="9" hidden="1"/>
    <cellStyle name="Hiperlink Visitado" xfId="23583" builtinId="9" hidden="1"/>
    <cellStyle name="Hiperlink Visitado" xfId="23585" builtinId="9" hidden="1"/>
    <cellStyle name="Hiperlink Visitado" xfId="23587" builtinId="9" hidden="1"/>
    <cellStyle name="Hiperlink Visitado" xfId="23589" builtinId="9" hidden="1"/>
    <cellStyle name="Hiperlink Visitado" xfId="23591" builtinId="9" hidden="1"/>
    <cellStyle name="Hiperlink Visitado" xfId="23593" builtinId="9" hidden="1"/>
    <cellStyle name="Hiperlink Visitado" xfId="23595" builtinId="9" hidden="1"/>
    <cellStyle name="Hiperlink Visitado" xfId="23597" builtinId="9" hidden="1"/>
    <cellStyle name="Hiperlink Visitado" xfId="23599" builtinId="9" hidden="1"/>
    <cellStyle name="Hiperlink Visitado" xfId="23601" builtinId="9" hidden="1"/>
    <cellStyle name="Hiperlink Visitado" xfId="23603" builtinId="9" hidden="1"/>
    <cellStyle name="Hiperlink Visitado" xfId="23605" builtinId="9" hidden="1"/>
    <cellStyle name="Hiperlink Visitado" xfId="23607" builtinId="9" hidden="1"/>
    <cellStyle name="Hiperlink Visitado" xfId="23609" builtinId="9" hidden="1"/>
    <cellStyle name="Hiperlink Visitado" xfId="23611" builtinId="9" hidden="1"/>
    <cellStyle name="Hiperlink Visitado" xfId="23613" builtinId="9" hidden="1"/>
    <cellStyle name="Hiperlink Visitado" xfId="23615" builtinId="9" hidden="1"/>
    <cellStyle name="Hiperlink Visitado" xfId="23617" builtinId="9" hidden="1"/>
    <cellStyle name="Hiperlink Visitado" xfId="23619" builtinId="9" hidden="1"/>
    <cellStyle name="Hiperlink Visitado" xfId="23621" builtinId="9" hidden="1"/>
    <cellStyle name="Hiperlink Visitado" xfId="23623" builtinId="9" hidden="1"/>
    <cellStyle name="Hiperlink Visitado" xfId="23625" builtinId="9" hidden="1"/>
    <cellStyle name="Hiperlink Visitado" xfId="23627" builtinId="9" hidden="1"/>
    <cellStyle name="Hiperlink Visitado" xfId="23629" builtinId="9" hidden="1"/>
    <cellStyle name="Hiperlink Visitado" xfId="23631" builtinId="9" hidden="1"/>
    <cellStyle name="Hiperlink Visitado" xfId="23633" builtinId="9" hidden="1"/>
    <cellStyle name="Hiperlink Visitado" xfId="23635" builtinId="9" hidden="1"/>
    <cellStyle name="Hiperlink Visitado" xfId="23637" builtinId="9" hidden="1"/>
    <cellStyle name="Hiperlink Visitado" xfId="23639" builtinId="9" hidden="1"/>
    <cellStyle name="Hiperlink Visitado" xfId="23641" builtinId="9" hidden="1"/>
    <cellStyle name="Hiperlink Visitado" xfId="22957" builtinId="9" hidden="1"/>
    <cellStyle name="Hiperlink Visitado" xfId="23645" builtinId="9" hidden="1"/>
    <cellStyle name="Hiperlink Visitado" xfId="23647" builtinId="9" hidden="1"/>
    <cellStyle name="Hiperlink Visitado" xfId="23649" builtinId="9" hidden="1"/>
    <cellStyle name="Hiperlink Visitado" xfId="23651" builtinId="9" hidden="1"/>
    <cellStyle name="Hiperlink Visitado" xfId="23653" builtinId="9" hidden="1"/>
    <cellStyle name="Hiperlink Visitado" xfId="23655" builtinId="9" hidden="1"/>
    <cellStyle name="Hiperlink Visitado" xfId="23657" builtinId="9" hidden="1"/>
    <cellStyle name="Hiperlink Visitado" xfId="23659" builtinId="9" hidden="1"/>
    <cellStyle name="Hiperlink Visitado" xfId="23661" builtinId="9" hidden="1"/>
    <cellStyle name="Hiperlink Visitado" xfId="23663" builtinId="9" hidden="1"/>
    <cellStyle name="Hiperlink Visitado" xfId="23665" builtinId="9" hidden="1"/>
    <cellStyle name="Hiperlink Visitado" xfId="23667" builtinId="9" hidden="1"/>
    <cellStyle name="Hiperlink Visitado" xfId="23669" builtinId="9" hidden="1"/>
    <cellStyle name="Hiperlink Visitado" xfId="23671" builtinId="9" hidden="1"/>
    <cellStyle name="Hiperlink Visitado" xfId="23673" builtinId="9" hidden="1"/>
    <cellStyle name="Hiperlink Visitado" xfId="23675" builtinId="9" hidden="1"/>
    <cellStyle name="Hiperlink Visitado" xfId="23677" builtinId="9" hidden="1"/>
    <cellStyle name="Hiperlink Visitado" xfId="23679" builtinId="9" hidden="1"/>
    <cellStyle name="Hiperlink Visitado" xfId="23681" builtinId="9" hidden="1"/>
    <cellStyle name="Hiperlink Visitado" xfId="23683" builtinId="9" hidden="1"/>
    <cellStyle name="Hiperlink Visitado" xfId="23685" builtinId="9" hidden="1"/>
    <cellStyle name="Hiperlink Visitado" xfId="23687" builtinId="9" hidden="1"/>
    <cellStyle name="Hiperlink Visitado" xfId="23689" builtinId="9" hidden="1"/>
    <cellStyle name="Hiperlink Visitado" xfId="23691" builtinId="9" hidden="1"/>
    <cellStyle name="Hiperlink Visitado" xfId="23693" builtinId="9" hidden="1"/>
    <cellStyle name="Hiperlink Visitado" xfId="23695" builtinId="9" hidden="1"/>
    <cellStyle name="Hiperlink Visitado" xfId="23697" builtinId="9" hidden="1"/>
    <cellStyle name="Hiperlink Visitado" xfId="23699" builtinId="9" hidden="1"/>
    <cellStyle name="Hiperlink Visitado" xfId="23701" builtinId="9" hidden="1"/>
    <cellStyle name="Hiperlink Visitado" xfId="23703" builtinId="9" hidden="1"/>
    <cellStyle name="Hiperlink Visitado" xfId="23705" builtinId="9" hidden="1"/>
    <cellStyle name="Hiperlink Visitado" xfId="23707" builtinId="9" hidden="1"/>
    <cellStyle name="Hiperlink Visitado" xfId="23709" builtinId="9" hidden="1"/>
    <cellStyle name="Hiperlink Visitado" xfId="23711" builtinId="9" hidden="1"/>
    <cellStyle name="Hiperlink Visitado" xfId="23713" builtinId="9" hidden="1"/>
    <cellStyle name="Hiperlink Visitado" xfId="23715" builtinId="9" hidden="1"/>
    <cellStyle name="Hiperlink Visitado" xfId="23717" builtinId="9" hidden="1"/>
    <cellStyle name="Hiperlink Visitado" xfId="23719" builtinId="9" hidden="1"/>
    <cellStyle name="Hiperlink Visitado" xfId="23721" builtinId="9" hidden="1"/>
    <cellStyle name="Hiperlink Visitado" xfId="23723" builtinId="9" hidden="1"/>
    <cellStyle name="Hiperlink Visitado" xfId="23725" builtinId="9" hidden="1"/>
    <cellStyle name="Hiperlink Visitado" xfId="23727" builtinId="9" hidden="1"/>
    <cellStyle name="Hiperlink Visitado" xfId="23729" builtinId="9" hidden="1"/>
    <cellStyle name="Hiperlink Visitado" xfId="23731" builtinId="9" hidden="1"/>
    <cellStyle name="Hiperlink Visitado" xfId="23733" builtinId="9" hidden="1"/>
    <cellStyle name="Hiperlink Visitado" xfId="23735" builtinId="9" hidden="1"/>
    <cellStyle name="Hiperlink Visitado" xfId="23737" builtinId="9" hidden="1"/>
    <cellStyle name="Hiperlink Visitado" xfId="23739" builtinId="9" hidden="1"/>
    <cellStyle name="Hiperlink Visitado" xfId="23055" builtinId="9" hidden="1"/>
    <cellStyle name="Hiperlink Visitado" xfId="23743" builtinId="9" hidden="1"/>
    <cellStyle name="Hiperlink Visitado" xfId="23745" builtinId="9" hidden="1"/>
    <cellStyle name="Hiperlink Visitado" xfId="23747" builtinId="9" hidden="1"/>
    <cellStyle name="Hiperlink Visitado" xfId="23749" builtinId="9" hidden="1"/>
    <cellStyle name="Hiperlink Visitado" xfId="23751" builtinId="9" hidden="1"/>
    <cellStyle name="Hiperlink Visitado" xfId="23753" builtinId="9" hidden="1"/>
    <cellStyle name="Hiperlink Visitado" xfId="23755" builtinId="9" hidden="1"/>
    <cellStyle name="Hiperlink Visitado" xfId="23757" builtinId="9" hidden="1"/>
    <cellStyle name="Hiperlink Visitado" xfId="23759" builtinId="9" hidden="1"/>
    <cellStyle name="Hiperlink Visitado" xfId="23761" builtinId="9" hidden="1"/>
    <cellStyle name="Hiperlink Visitado" xfId="23763" builtinId="9" hidden="1"/>
    <cellStyle name="Hiperlink Visitado" xfId="23765" builtinId="9" hidden="1"/>
    <cellStyle name="Hiperlink Visitado" xfId="23767" builtinId="9" hidden="1"/>
    <cellStyle name="Hiperlink Visitado" xfId="23769" builtinId="9" hidden="1"/>
    <cellStyle name="Hiperlink Visitado" xfId="23771" builtinId="9" hidden="1"/>
    <cellStyle name="Hiperlink Visitado" xfId="23773" builtinId="9" hidden="1"/>
    <cellStyle name="Hiperlink Visitado" xfId="23775" builtinId="9" hidden="1"/>
    <cellStyle name="Hiperlink Visitado" xfId="23777" builtinId="9" hidden="1"/>
    <cellStyle name="Hiperlink Visitado" xfId="23779" builtinId="9" hidden="1"/>
    <cellStyle name="Hiperlink Visitado" xfId="23781" builtinId="9" hidden="1"/>
    <cellStyle name="Hiperlink Visitado" xfId="23783" builtinId="9" hidden="1"/>
    <cellStyle name="Hiperlink Visitado" xfId="23785" builtinId="9" hidden="1"/>
    <cellStyle name="Hiperlink Visitado" xfId="23787" builtinId="9" hidden="1"/>
    <cellStyle name="Hiperlink Visitado" xfId="23789" builtinId="9" hidden="1"/>
    <cellStyle name="Hiperlink Visitado" xfId="23791" builtinId="9" hidden="1"/>
    <cellStyle name="Hiperlink Visitado" xfId="23793" builtinId="9" hidden="1"/>
    <cellStyle name="Hiperlink Visitado" xfId="23795" builtinId="9" hidden="1"/>
    <cellStyle name="Hiperlink Visitado" xfId="23797" builtinId="9" hidden="1"/>
    <cellStyle name="Hiperlink Visitado" xfId="23799" builtinId="9" hidden="1"/>
    <cellStyle name="Hiperlink Visitado" xfId="23801" builtinId="9" hidden="1"/>
    <cellStyle name="Hiperlink Visitado" xfId="23803" builtinId="9" hidden="1"/>
    <cellStyle name="Hiperlink Visitado" xfId="23805" builtinId="9" hidden="1"/>
    <cellStyle name="Hiperlink Visitado" xfId="23807" builtinId="9" hidden="1"/>
    <cellStyle name="Hiperlink Visitado" xfId="23809" builtinId="9" hidden="1"/>
    <cellStyle name="Hiperlink Visitado" xfId="23811" builtinId="9" hidden="1"/>
    <cellStyle name="Hiperlink Visitado" xfId="23813" builtinId="9" hidden="1"/>
    <cellStyle name="Hiperlink Visitado" xfId="23815" builtinId="9" hidden="1"/>
    <cellStyle name="Hiperlink Visitado" xfId="23817" builtinId="9" hidden="1"/>
    <cellStyle name="Hiperlink Visitado" xfId="23819" builtinId="9" hidden="1"/>
    <cellStyle name="Hiperlink Visitado" xfId="23821" builtinId="9" hidden="1"/>
    <cellStyle name="Hiperlink Visitado" xfId="23823" builtinId="9" hidden="1"/>
    <cellStyle name="Hiperlink Visitado" xfId="23825" builtinId="9" hidden="1"/>
    <cellStyle name="Hiperlink Visitado" xfId="23827" builtinId="9" hidden="1"/>
    <cellStyle name="Hiperlink Visitado" xfId="23829" builtinId="9" hidden="1"/>
    <cellStyle name="Hiperlink Visitado" xfId="23831" builtinId="9" hidden="1"/>
    <cellStyle name="Hiperlink Visitado" xfId="23833" builtinId="9" hidden="1"/>
    <cellStyle name="Hiperlink Visitado" xfId="23835" builtinId="9" hidden="1"/>
    <cellStyle name="Hiperlink Visitado" xfId="23837" builtinId="9" hidden="1"/>
    <cellStyle name="Hiperlink Visitado" xfId="23153" builtinId="9" hidden="1"/>
    <cellStyle name="Hiperlink Visitado" xfId="23841" builtinId="9" hidden="1"/>
    <cellStyle name="Hiperlink Visitado" xfId="23843" builtinId="9" hidden="1"/>
    <cellStyle name="Hiperlink Visitado" xfId="23845" builtinId="9" hidden="1"/>
    <cellStyle name="Hiperlink Visitado" xfId="23847" builtinId="9" hidden="1"/>
    <cellStyle name="Hiperlink Visitado" xfId="23849" builtinId="9" hidden="1"/>
    <cellStyle name="Hiperlink Visitado" xfId="23851" builtinId="9" hidden="1"/>
    <cellStyle name="Hiperlink Visitado" xfId="23853" builtinId="9" hidden="1"/>
    <cellStyle name="Hiperlink Visitado" xfId="23855" builtinId="9" hidden="1"/>
    <cellStyle name="Hiperlink Visitado" xfId="23857" builtinId="9" hidden="1"/>
    <cellStyle name="Hiperlink Visitado" xfId="23859" builtinId="9" hidden="1"/>
    <cellStyle name="Hiperlink Visitado" xfId="23861" builtinId="9" hidden="1"/>
    <cellStyle name="Hiperlink Visitado" xfId="23863" builtinId="9" hidden="1"/>
    <cellStyle name="Hiperlink Visitado" xfId="23865" builtinId="9" hidden="1"/>
    <cellStyle name="Hiperlink Visitado" xfId="23867" builtinId="9" hidden="1"/>
    <cellStyle name="Hiperlink Visitado" xfId="23869" builtinId="9" hidden="1"/>
    <cellStyle name="Hiperlink Visitado" xfId="23871" builtinId="9" hidden="1"/>
    <cellStyle name="Hiperlink Visitado" xfId="23873" builtinId="9" hidden="1"/>
    <cellStyle name="Hiperlink Visitado" xfId="23875" builtinId="9" hidden="1"/>
    <cellStyle name="Hiperlink Visitado" xfId="23877" builtinId="9" hidden="1"/>
    <cellStyle name="Hiperlink Visitado" xfId="23879" builtinId="9" hidden="1"/>
    <cellStyle name="Hiperlink Visitado" xfId="23881" builtinId="9" hidden="1"/>
    <cellStyle name="Hiperlink Visitado" xfId="23883" builtinId="9" hidden="1"/>
    <cellStyle name="Hiperlink Visitado" xfId="23885" builtinId="9" hidden="1"/>
    <cellStyle name="Hiperlink Visitado" xfId="23887" builtinId="9" hidden="1"/>
    <cellStyle name="Hiperlink Visitado" xfId="23889" builtinId="9" hidden="1"/>
    <cellStyle name="Hiperlink Visitado" xfId="23891" builtinId="9" hidden="1"/>
    <cellStyle name="Hiperlink Visitado" xfId="23893" builtinId="9" hidden="1"/>
    <cellStyle name="Hiperlink Visitado" xfId="23895" builtinId="9" hidden="1"/>
    <cellStyle name="Hiperlink Visitado" xfId="23897" builtinId="9" hidden="1"/>
    <cellStyle name="Hiperlink Visitado" xfId="23899" builtinId="9" hidden="1"/>
    <cellStyle name="Hiperlink Visitado" xfId="23901" builtinId="9" hidden="1"/>
    <cellStyle name="Hiperlink Visitado" xfId="23903" builtinId="9" hidden="1"/>
    <cellStyle name="Hiperlink Visitado" xfId="23905" builtinId="9" hidden="1"/>
    <cellStyle name="Hiperlink Visitado" xfId="23907" builtinId="9" hidden="1"/>
    <cellStyle name="Hiperlink Visitado" xfId="23909" builtinId="9" hidden="1"/>
    <cellStyle name="Hiperlink Visitado" xfId="23911" builtinId="9" hidden="1"/>
    <cellStyle name="Hiperlink Visitado" xfId="23913" builtinId="9" hidden="1"/>
    <cellStyle name="Hiperlink Visitado" xfId="23915" builtinId="9" hidden="1"/>
    <cellStyle name="Hiperlink Visitado" xfId="23917" builtinId="9" hidden="1"/>
    <cellStyle name="Hiperlink Visitado" xfId="23919" builtinId="9" hidden="1"/>
    <cellStyle name="Hiperlink Visitado" xfId="23921" builtinId="9" hidden="1"/>
    <cellStyle name="Hiperlink Visitado" xfId="23923" builtinId="9" hidden="1"/>
    <cellStyle name="Hiperlink Visitado" xfId="23925" builtinId="9" hidden="1"/>
    <cellStyle name="Hiperlink Visitado" xfId="23927" builtinId="9" hidden="1"/>
    <cellStyle name="Hiperlink Visitado" xfId="23929" builtinId="9" hidden="1"/>
    <cellStyle name="Hiperlink Visitado" xfId="23931" builtinId="9" hidden="1"/>
    <cellStyle name="Hiperlink Visitado" xfId="23933" builtinId="9" hidden="1"/>
    <cellStyle name="Hiperlink Visitado" xfId="23935" builtinId="9" hidden="1"/>
    <cellStyle name="Hiperlink Visitado" xfId="23251" builtinId="9" hidden="1"/>
    <cellStyle name="Hiperlink Visitado" xfId="23939" builtinId="9" hidden="1"/>
    <cellStyle name="Hiperlink Visitado" xfId="23941" builtinId="9" hidden="1"/>
    <cellStyle name="Hiperlink Visitado" xfId="23943" builtinId="9" hidden="1"/>
    <cellStyle name="Hiperlink Visitado" xfId="23945" builtinId="9" hidden="1"/>
    <cellStyle name="Hiperlink Visitado" xfId="23947" builtinId="9" hidden="1"/>
    <cellStyle name="Hiperlink Visitado" xfId="23949" builtinId="9" hidden="1"/>
    <cellStyle name="Hiperlink Visitado" xfId="23951" builtinId="9" hidden="1"/>
    <cellStyle name="Hiperlink Visitado" xfId="23953" builtinId="9" hidden="1"/>
    <cellStyle name="Hiperlink Visitado" xfId="23955" builtinId="9" hidden="1"/>
    <cellStyle name="Hiperlink Visitado" xfId="23957" builtinId="9" hidden="1"/>
    <cellStyle name="Hiperlink Visitado" xfId="23959" builtinId="9" hidden="1"/>
    <cellStyle name="Hiperlink Visitado" xfId="23961" builtinId="9" hidden="1"/>
    <cellStyle name="Hiperlink Visitado" xfId="23963" builtinId="9" hidden="1"/>
    <cellStyle name="Hiperlink Visitado" xfId="23965" builtinId="9" hidden="1"/>
    <cellStyle name="Hiperlink Visitado" xfId="23967" builtinId="9" hidden="1"/>
    <cellStyle name="Hiperlink Visitado" xfId="23969" builtinId="9" hidden="1"/>
    <cellStyle name="Hiperlink Visitado" xfId="23971" builtinId="9" hidden="1"/>
    <cellStyle name="Hiperlink Visitado" xfId="23973" builtinId="9" hidden="1"/>
    <cellStyle name="Hiperlink Visitado" xfId="23975" builtinId="9" hidden="1"/>
    <cellStyle name="Hiperlink Visitado" xfId="23977" builtinId="9" hidden="1"/>
    <cellStyle name="Hiperlink Visitado" xfId="23979" builtinId="9" hidden="1"/>
    <cellStyle name="Hiperlink Visitado" xfId="23981" builtinId="9" hidden="1"/>
    <cellStyle name="Hiperlink Visitado" xfId="23983" builtinId="9" hidden="1"/>
    <cellStyle name="Hiperlink Visitado" xfId="23985" builtinId="9" hidden="1"/>
    <cellStyle name="Hiperlink Visitado" xfId="23987" builtinId="9" hidden="1"/>
    <cellStyle name="Hiperlink Visitado" xfId="23989" builtinId="9" hidden="1"/>
    <cellStyle name="Hiperlink Visitado" xfId="23991" builtinId="9" hidden="1"/>
    <cellStyle name="Hiperlink Visitado" xfId="23993" builtinId="9" hidden="1"/>
    <cellStyle name="Hiperlink Visitado" xfId="23995" builtinId="9" hidden="1"/>
    <cellStyle name="Hiperlink Visitado" xfId="23997" builtinId="9" hidden="1"/>
    <cellStyle name="Hiperlink Visitado" xfId="23999" builtinId="9" hidden="1"/>
    <cellStyle name="Hiperlink Visitado" xfId="24001" builtinId="9" hidden="1"/>
    <cellStyle name="Hiperlink Visitado" xfId="24003" builtinId="9" hidden="1"/>
    <cellStyle name="Hiperlink Visitado" xfId="24005" builtinId="9" hidden="1"/>
    <cellStyle name="Hiperlink Visitado" xfId="24007" builtinId="9" hidden="1"/>
    <cellStyle name="Hiperlink Visitado" xfId="24009" builtinId="9" hidden="1"/>
    <cellStyle name="Hiperlink Visitado" xfId="24011" builtinId="9" hidden="1"/>
    <cellStyle name="Hiperlink Visitado" xfId="24013" builtinId="9" hidden="1"/>
    <cellStyle name="Hiperlink Visitado" xfId="24015" builtinId="9" hidden="1"/>
    <cellStyle name="Hiperlink Visitado" xfId="24017" builtinId="9" hidden="1"/>
    <cellStyle name="Hiperlink Visitado" xfId="24019" builtinId="9" hidden="1"/>
    <cellStyle name="Hiperlink Visitado" xfId="24021" builtinId="9" hidden="1"/>
    <cellStyle name="Hiperlink Visitado" xfId="24023" builtinId="9" hidden="1"/>
    <cellStyle name="Hiperlink Visitado" xfId="24025" builtinId="9" hidden="1"/>
    <cellStyle name="Hiperlink Visitado" xfId="24027" builtinId="9" hidden="1"/>
    <cellStyle name="Hiperlink Visitado" xfId="24029" builtinId="9" hidden="1"/>
    <cellStyle name="Hiperlink Visitado" xfId="24031" builtinId="9" hidden="1"/>
    <cellStyle name="Hiperlink Visitado" xfId="24033" builtinId="9" hidden="1"/>
    <cellStyle name="Hiperlink Visitado" xfId="24036" builtinId="9" hidden="1"/>
    <cellStyle name="Hiperlink Visitado" xfId="24038" builtinId="9" hidden="1"/>
    <cellStyle name="Hiperlink Visitado" xfId="24040" builtinId="9" hidden="1"/>
    <cellStyle name="Hiperlink Visitado" xfId="24042" builtinId="9" hidden="1"/>
    <cellStyle name="Hiperlink Visitado" xfId="24044" builtinId="9" hidden="1"/>
    <cellStyle name="Hiperlink Visitado" xfId="24046" builtinId="9" hidden="1"/>
    <cellStyle name="Hiperlink Visitado" xfId="24048" builtinId="9" hidden="1"/>
    <cellStyle name="Hiperlink Visitado" xfId="24050" builtinId="9" hidden="1"/>
    <cellStyle name="Hiperlink Visitado" xfId="24052" builtinId="9" hidden="1"/>
    <cellStyle name="Hiperlink Visitado" xfId="24054" builtinId="9" hidden="1"/>
    <cellStyle name="Hiperlink Visitado" xfId="24056" builtinId="9" hidden="1"/>
    <cellStyle name="Hiperlink Visitado" xfId="24058" builtinId="9" hidden="1"/>
    <cellStyle name="Hiperlink Visitado" xfId="24060" builtinId="9" hidden="1"/>
    <cellStyle name="Hiperlink Visitado" xfId="24062" builtinId="9" hidden="1"/>
    <cellStyle name="Hiperlink Visitado" xfId="24064" builtinId="9" hidden="1"/>
    <cellStyle name="Hiperlink Visitado" xfId="24066" builtinId="9" hidden="1"/>
    <cellStyle name="Hiperlink Visitado" xfId="24068" builtinId="9" hidden="1"/>
    <cellStyle name="Hiperlink Visitado" xfId="24070" builtinId="9" hidden="1"/>
    <cellStyle name="Hiperlink Visitado" xfId="24072" builtinId="9" hidden="1"/>
    <cellStyle name="Hiperlink Visitado" xfId="24074" builtinId="9" hidden="1"/>
    <cellStyle name="Hiperlink Visitado" xfId="24076" builtinId="9" hidden="1"/>
    <cellStyle name="Hiperlink Visitado" xfId="24078" builtinId="9" hidden="1"/>
    <cellStyle name="Hiperlink Visitado" xfId="24080" builtinId="9" hidden="1"/>
    <cellStyle name="Hiperlink Visitado" xfId="24082" builtinId="9" hidden="1"/>
    <cellStyle name="Hiperlink Visitado" xfId="24084" builtinId="9" hidden="1"/>
    <cellStyle name="Hiperlink Visitado" xfId="24086" builtinId="9" hidden="1"/>
    <cellStyle name="Hiperlink Visitado" xfId="24088" builtinId="9" hidden="1"/>
    <cellStyle name="Hiperlink Visitado" xfId="24090" builtinId="9" hidden="1"/>
    <cellStyle name="Hiperlink Visitado" xfId="24092" builtinId="9" hidden="1"/>
    <cellStyle name="Hiperlink Visitado" xfId="24094" builtinId="9" hidden="1"/>
    <cellStyle name="Hiperlink Visitado" xfId="24096" builtinId="9" hidden="1"/>
    <cellStyle name="Hiperlink Visitado" xfId="24098" builtinId="9" hidden="1"/>
    <cellStyle name="Hiperlink Visitado" xfId="24100" builtinId="9" hidden="1"/>
    <cellStyle name="Hiperlink Visitado" xfId="24102" builtinId="9" hidden="1"/>
    <cellStyle name="Hiperlink Visitado" xfId="24104" builtinId="9" hidden="1"/>
    <cellStyle name="Hiperlink Visitado" xfId="24106" builtinId="9" hidden="1"/>
    <cellStyle name="Hiperlink Visitado" xfId="24108" builtinId="9" hidden="1"/>
    <cellStyle name="Hiperlink Visitado" xfId="24110" builtinId="9" hidden="1"/>
    <cellStyle name="Hiperlink Visitado" xfId="24112" builtinId="9" hidden="1"/>
    <cellStyle name="Hiperlink Visitado" xfId="24114" builtinId="9" hidden="1"/>
    <cellStyle name="Hiperlink Visitado" xfId="24116" builtinId="9" hidden="1"/>
    <cellStyle name="Hiperlink Visitado" xfId="24118" builtinId="9" hidden="1"/>
    <cellStyle name="Hiperlink Visitado" xfId="24120" builtinId="9" hidden="1"/>
    <cellStyle name="Hiperlink Visitado" xfId="24122" builtinId="9" hidden="1"/>
    <cellStyle name="Hiperlink Visitado" xfId="24124" builtinId="9" hidden="1"/>
    <cellStyle name="Hiperlink Visitado" xfId="24126" builtinId="9" hidden="1"/>
    <cellStyle name="Hiperlink Visitado" xfId="24128" builtinId="9" hidden="1"/>
    <cellStyle name="Hiperlink Visitado" xfId="24130" builtinId="9" hidden="1"/>
    <cellStyle name="Hiperlink Visitado" xfId="24132" builtinId="9" hidden="1"/>
    <cellStyle name="Hiperlink Visitado" xfId="23936" builtinId="9" hidden="1"/>
    <cellStyle name="Hiperlink Visitado" xfId="24136" builtinId="9" hidden="1"/>
    <cellStyle name="Hiperlink Visitado" xfId="24138" builtinId="9" hidden="1"/>
    <cellStyle name="Hiperlink Visitado" xfId="24140" builtinId="9" hidden="1"/>
    <cellStyle name="Hiperlink Visitado" xfId="24142" builtinId="9" hidden="1"/>
    <cellStyle name="Hiperlink Visitado" xfId="24144" builtinId="9" hidden="1"/>
    <cellStyle name="Hiperlink Visitado" xfId="24146" builtinId="9" hidden="1"/>
    <cellStyle name="Hiperlink Visitado" xfId="24148" builtinId="9" hidden="1"/>
    <cellStyle name="Hiperlink Visitado" xfId="24150" builtinId="9" hidden="1"/>
    <cellStyle name="Hiperlink Visitado" xfId="24152" builtinId="9" hidden="1"/>
    <cellStyle name="Hiperlink Visitado" xfId="24154" builtinId="9" hidden="1"/>
    <cellStyle name="Hiperlink Visitado" xfId="24156" builtinId="9" hidden="1"/>
    <cellStyle name="Hiperlink Visitado" xfId="24158" builtinId="9" hidden="1"/>
    <cellStyle name="Hiperlink Visitado" xfId="24160" builtinId="9" hidden="1"/>
    <cellStyle name="Hiperlink Visitado" xfId="24162" builtinId="9" hidden="1"/>
    <cellStyle name="Hiperlink Visitado" xfId="24164" builtinId="9" hidden="1"/>
    <cellStyle name="Hiperlink Visitado" xfId="24166" builtinId="9" hidden="1"/>
    <cellStyle name="Hiperlink Visitado" xfId="24168" builtinId="9" hidden="1"/>
    <cellStyle name="Hiperlink Visitado" xfId="24170" builtinId="9" hidden="1"/>
    <cellStyle name="Hiperlink Visitado" xfId="24172" builtinId="9" hidden="1"/>
    <cellStyle name="Hiperlink Visitado" xfId="24174" builtinId="9" hidden="1"/>
    <cellStyle name="Hiperlink Visitado" xfId="24176" builtinId="9" hidden="1"/>
    <cellStyle name="Hiperlink Visitado" xfId="24178" builtinId="9" hidden="1"/>
    <cellStyle name="Hiperlink Visitado" xfId="24180" builtinId="9" hidden="1"/>
    <cellStyle name="Hiperlink Visitado" xfId="24182" builtinId="9" hidden="1"/>
    <cellStyle name="Hiperlink Visitado" xfId="24184" builtinId="9" hidden="1"/>
    <cellStyle name="Hiperlink Visitado" xfId="24186" builtinId="9" hidden="1"/>
    <cellStyle name="Hiperlink Visitado" xfId="24188" builtinId="9" hidden="1"/>
    <cellStyle name="Hiperlink Visitado" xfId="24190" builtinId="9" hidden="1"/>
    <cellStyle name="Hiperlink Visitado" xfId="24192" builtinId="9" hidden="1"/>
    <cellStyle name="Hiperlink Visitado" xfId="24194" builtinId="9" hidden="1"/>
    <cellStyle name="Hiperlink Visitado" xfId="24196" builtinId="9" hidden="1"/>
    <cellStyle name="Hiperlink Visitado" xfId="24198" builtinId="9" hidden="1"/>
    <cellStyle name="Hiperlink Visitado" xfId="24200" builtinId="9" hidden="1"/>
    <cellStyle name="Hiperlink Visitado" xfId="24202" builtinId="9" hidden="1"/>
    <cellStyle name="Hiperlink Visitado" xfId="24204" builtinId="9" hidden="1"/>
    <cellStyle name="Hiperlink Visitado" xfId="24206" builtinId="9" hidden="1"/>
    <cellStyle name="Hiperlink Visitado" xfId="24208" builtinId="9" hidden="1"/>
    <cellStyle name="Hiperlink Visitado" xfId="24210" builtinId="9" hidden="1"/>
    <cellStyle name="Hiperlink Visitado" xfId="24212" builtinId="9" hidden="1"/>
    <cellStyle name="Hiperlink Visitado" xfId="24214" builtinId="9" hidden="1"/>
    <cellStyle name="Hiperlink Visitado" xfId="24216" builtinId="9" hidden="1"/>
    <cellStyle name="Hiperlink Visitado" xfId="24218" builtinId="9" hidden="1"/>
    <cellStyle name="Hiperlink Visitado" xfId="24220" builtinId="9" hidden="1"/>
    <cellStyle name="Hiperlink Visitado" xfId="24222" builtinId="9" hidden="1"/>
    <cellStyle name="Hiperlink Visitado" xfId="24224" builtinId="9" hidden="1"/>
    <cellStyle name="Hiperlink Visitado" xfId="24226" builtinId="9" hidden="1"/>
    <cellStyle name="Hiperlink Visitado" xfId="24228" builtinId="9" hidden="1"/>
    <cellStyle name="Hiperlink Visitado" xfId="24230" builtinId="9" hidden="1"/>
    <cellStyle name="Hiperlink Visitado" xfId="23839" builtinId="9" hidden="1"/>
    <cellStyle name="Hiperlink Visitado" xfId="24234" builtinId="9" hidden="1"/>
    <cellStyle name="Hiperlink Visitado" xfId="24236" builtinId="9" hidden="1"/>
    <cellStyle name="Hiperlink Visitado" xfId="24238" builtinId="9" hidden="1"/>
    <cellStyle name="Hiperlink Visitado" xfId="24240" builtinId="9" hidden="1"/>
    <cellStyle name="Hiperlink Visitado" xfId="24242" builtinId="9" hidden="1"/>
    <cellStyle name="Hiperlink Visitado" xfId="24244" builtinId="9" hidden="1"/>
    <cellStyle name="Hiperlink Visitado" xfId="24246" builtinId="9" hidden="1"/>
    <cellStyle name="Hiperlink Visitado" xfId="24248" builtinId="9" hidden="1"/>
    <cellStyle name="Hiperlink Visitado" xfId="24250" builtinId="9" hidden="1"/>
    <cellStyle name="Hiperlink Visitado" xfId="24252" builtinId="9" hidden="1"/>
    <cellStyle name="Hiperlink Visitado" xfId="24254" builtinId="9" hidden="1"/>
    <cellStyle name="Hiperlink Visitado" xfId="24256" builtinId="9" hidden="1"/>
    <cellStyle name="Hiperlink Visitado" xfId="24258" builtinId="9" hidden="1"/>
    <cellStyle name="Hiperlink Visitado" xfId="24260" builtinId="9" hidden="1"/>
    <cellStyle name="Hiperlink Visitado" xfId="24262" builtinId="9" hidden="1"/>
    <cellStyle name="Hiperlink Visitado" xfId="24264" builtinId="9" hidden="1"/>
    <cellStyle name="Hiperlink Visitado" xfId="24266" builtinId="9" hidden="1"/>
    <cellStyle name="Hiperlink Visitado" xfId="24268" builtinId="9" hidden="1"/>
    <cellStyle name="Hiperlink Visitado" xfId="24270" builtinId="9" hidden="1"/>
    <cellStyle name="Hiperlink Visitado" xfId="24272" builtinId="9" hidden="1"/>
    <cellStyle name="Hiperlink Visitado" xfId="24274" builtinId="9" hidden="1"/>
    <cellStyle name="Hiperlink Visitado" xfId="24276" builtinId="9" hidden="1"/>
    <cellStyle name="Hiperlink Visitado" xfId="24278" builtinId="9" hidden="1"/>
    <cellStyle name="Hiperlink Visitado" xfId="24280" builtinId="9" hidden="1"/>
    <cellStyle name="Hiperlink Visitado" xfId="24282" builtinId="9" hidden="1"/>
    <cellStyle name="Hiperlink Visitado" xfId="24284" builtinId="9" hidden="1"/>
    <cellStyle name="Hiperlink Visitado" xfId="24286" builtinId="9" hidden="1"/>
    <cellStyle name="Hiperlink Visitado" xfId="24288" builtinId="9" hidden="1"/>
    <cellStyle name="Hiperlink Visitado" xfId="24290" builtinId="9" hidden="1"/>
    <cellStyle name="Hiperlink Visitado" xfId="24292" builtinId="9" hidden="1"/>
    <cellStyle name="Hiperlink Visitado" xfId="24294" builtinId="9" hidden="1"/>
    <cellStyle name="Hiperlink Visitado" xfId="24296" builtinId="9" hidden="1"/>
    <cellStyle name="Hiperlink Visitado" xfId="24298" builtinId="9" hidden="1"/>
    <cellStyle name="Hiperlink Visitado" xfId="24300" builtinId="9" hidden="1"/>
    <cellStyle name="Hiperlink Visitado" xfId="24302" builtinId="9" hidden="1"/>
    <cellStyle name="Hiperlink Visitado" xfId="24304" builtinId="9" hidden="1"/>
    <cellStyle name="Hiperlink Visitado" xfId="24306" builtinId="9" hidden="1"/>
    <cellStyle name="Hiperlink Visitado" xfId="24308" builtinId="9" hidden="1"/>
    <cellStyle name="Hiperlink Visitado" xfId="24310" builtinId="9" hidden="1"/>
    <cellStyle name="Hiperlink Visitado" xfId="24312" builtinId="9" hidden="1"/>
    <cellStyle name="Hiperlink Visitado" xfId="24314" builtinId="9" hidden="1"/>
    <cellStyle name="Hiperlink Visitado" xfId="24316" builtinId="9" hidden="1"/>
    <cellStyle name="Hiperlink Visitado" xfId="24318" builtinId="9" hidden="1"/>
    <cellStyle name="Hiperlink Visitado" xfId="24320" builtinId="9" hidden="1"/>
    <cellStyle name="Hiperlink Visitado" xfId="24322" builtinId="9" hidden="1"/>
    <cellStyle name="Hiperlink Visitado" xfId="24324" builtinId="9" hidden="1"/>
    <cellStyle name="Hiperlink Visitado" xfId="24326" builtinId="9" hidden="1"/>
    <cellStyle name="Hiperlink Visitado" xfId="24328" builtinId="9" hidden="1"/>
    <cellStyle name="Hiperlink Visitado" xfId="23937" builtinId="9" hidden="1"/>
    <cellStyle name="Hiperlink Visitado" xfId="24332" builtinId="9" hidden="1"/>
    <cellStyle name="Hiperlink Visitado" xfId="24334" builtinId="9" hidden="1"/>
    <cellStyle name="Hiperlink Visitado" xfId="24336" builtinId="9" hidden="1"/>
    <cellStyle name="Hiperlink Visitado" xfId="24338" builtinId="9" hidden="1"/>
    <cellStyle name="Hiperlink Visitado" xfId="24340" builtinId="9" hidden="1"/>
    <cellStyle name="Hiperlink Visitado" xfId="24342" builtinId="9" hidden="1"/>
    <cellStyle name="Hiperlink Visitado" xfId="24344" builtinId="9" hidden="1"/>
    <cellStyle name="Hiperlink Visitado" xfId="24346" builtinId="9" hidden="1"/>
    <cellStyle name="Hiperlink Visitado" xfId="24348" builtinId="9" hidden="1"/>
    <cellStyle name="Hiperlink Visitado" xfId="24350" builtinId="9" hidden="1"/>
    <cellStyle name="Hiperlink Visitado" xfId="24352" builtinId="9" hidden="1"/>
    <cellStyle name="Hiperlink Visitado" xfId="24354" builtinId="9" hidden="1"/>
    <cellStyle name="Hiperlink Visitado" xfId="24356" builtinId="9" hidden="1"/>
    <cellStyle name="Hiperlink Visitado" xfId="24358" builtinId="9" hidden="1"/>
    <cellStyle name="Hiperlink Visitado" xfId="24360" builtinId="9" hidden="1"/>
    <cellStyle name="Hiperlink Visitado" xfId="24362" builtinId="9" hidden="1"/>
    <cellStyle name="Hiperlink Visitado" xfId="24364" builtinId="9" hidden="1"/>
    <cellStyle name="Hiperlink Visitado" xfId="24366" builtinId="9" hidden="1"/>
    <cellStyle name="Hiperlink Visitado" xfId="24368" builtinId="9" hidden="1"/>
    <cellStyle name="Hiperlink Visitado" xfId="24370" builtinId="9" hidden="1"/>
    <cellStyle name="Hiperlink Visitado" xfId="24372" builtinId="9" hidden="1"/>
    <cellStyle name="Hiperlink Visitado" xfId="24374" builtinId="9" hidden="1"/>
    <cellStyle name="Hiperlink Visitado" xfId="24376" builtinId="9" hidden="1"/>
    <cellStyle name="Hiperlink Visitado" xfId="24378" builtinId="9" hidden="1"/>
    <cellStyle name="Hiperlink Visitado" xfId="24380" builtinId="9" hidden="1"/>
    <cellStyle name="Hiperlink Visitado" xfId="24382" builtinId="9" hidden="1"/>
    <cellStyle name="Hiperlink Visitado" xfId="24384" builtinId="9" hidden="1"/>
    <cellStyle name="Hiperlink Visitado" xfId="24386" builtinId="9" hidden="1"/>
    <cellStyle name="Hiperlink Visitado" xfId="24388" builtinId="9" hidden="1"/>
    <cellStyle name="Hiperlink Visitado" xfId="24390" builtinId="9" hidden="1"/>
    <cellStyle name="Hiperlink Visitado" xfId="24392" builtinId="9" hidden="1"/>
    <cellStyle name="Hiperlink Visitado" xfId="24394" builtinId="9" hidden="1"/>
    <cellStyle name="Hiperlink Visitado" xfId="24396" builtinId="9" hidden="1"/>
    <cellStyle name="Hiperlink Visitado" xfId="24398" builtinId="9" hidden="1"/>
    <cellStyle name="Hiperlink Visitado" xfId="24400" builtinId="9" hidden="1"/>
    <cellStyle name="Hiperlink Visitado" xfId="24402" builtinId="9" hidden="1"/>
    <cellStyle name="Hiperlink Visitado" xfId="24404" builtinId="9" hidden="1"/>
    <cellStyle name="Hiperlink Visitado" xfId="24406" builtinId="9" hidden="1"/>
    <cellStyle name="Hiperlink Visitado" xfId="24408" builtinId="9" hidden="1"/>
    <cellStyle name="Hiperlink Visitado" xfId="24410" builtinId="9" hidden="1"/>
    <cellStyle name="Hiperlink Visitado" xfId="24412" builtinId="9" hidden="1"/>
    <cellStyle name="Hiperlink Visitado" xfId="24414" builtinId="9" hidden="1"/>
    <cellStyle name="Hiperlink Visitado" xfId="24416" builtinId="9" hidden="1"/>
    <cellStyle name="Hiperlink Visitado" xfId="24418" builtinId="9" hidden="1"/>
    <cellStyle name="Hiperlink Visitado" xfId="24420" builtinId="9" hidden="1"/>
    <cellStyle name="Hiperlink Visitado" xfId="24422" builtinId="9" hidden="1"/>
    <cellStyle name="Hiperlink Visitado" xfId="24424" builtinId="9" hidden="1"/>
    <cellStyle name="Hiperlink Visitado" xfId="24426" builtinId="9" hidden="1"/>
    <cellStyle name="Hiperlink Visitado" xfId="23642" builtinId="9" hidden="1"/>
    <cellStyle name="Hiperlink Visitado" xfId="24430" builtinId="9" hidden="1"/>
    <cellStyle name="Hiperlink Visitado" xfId="24432" builtinId="9" hidden="1"/>
    <cellStyle name="Hiperlink Visitado" xfId="24434" builtinId="9" hidden="1"/>
    <cellStyle name="Hiperlink Visitado" xfId="24436" builtinId="9" hidden="1"/>
    <cellStyle name="Hiperlink Visitado" xfId="24438" builtinId="9" hidden="1"/>
    <cellStyle name="Hiperlink Visitado" xfId="24440" builtinId="9" hidden="1"/>
    <cellStyle name="Hiperlink Visitado" xfId="24442" builtinId="9" hidden="1"/>
    <cellStyle name="Hiperlink Visitado" xfId="24444" builtinId="9" hidden="1"/>
    <cellStyle name="Hiperlink Visitado" xfId="24446" builtinId="9" hidden="1"/>
    <cellStyle name="Hiperlink Visitado" xfId="24448" builtinId="9" hidden="1"/>
    <cellStyle name="Hiperlink Visitado" xfId="24450" builtinId="9" hidden="1"/>
    <cellStyle name="Hiperlink Visitado" xfId="24452" builtinId="9" hidden="1"/>
    <cellStyle name="Hiperlink Visitado" xfId="24454" builtinId="9" hidden="1"/>
    <cellStyle name="Hiperlink Visitado" xfId="24456" builtinId="9" hidden="1"/>
    <cellStyle name="Hiperlink Visitado" xfId="24458" builtinId="9" hidden="1"/>
    <cellStyle name="Hiperlink Visitado" xfId="24460" builtinId="9" hidden="1"/>
    <cellStyle name="Hiperlink Visitado" xfId="24462" builtinId="9" hidden="1"/>
    <cellStyle name="Hiperlink Visitado" xfId="24464" builtinId="9" hidden="1"/>
    <cellStyle name="Hiperlink Visitado" xfId="24466" builtinId="9" hidden="1"/>
    <cellStyle name="Hiperlink Visitado" xfId="24468" builtinId="9" hidden="1"/>
    <cellStyle name="Hiperlink Visitado" xfId="24470" builtinId="9" hidden="1"/>
    <cellStyle name="Hiperlink Visitado" xfId="24472" builtinId="9" hidden="1"/>
    <cellStyle name="Hiperlink Visitado" xfId="24474" builtinId="9" hidden="1"/>
    <cellStyle name="Hiperlink Visitado" xfId="24476" builtinId="9" hidden="1"/>
    <cellStyle name="Hiperlink Visitado" xfId="24478" builtinId="9" hidden="1"/>
    <cellStyle name="Hiperlink Visitado" xfId="24480" builtinId="9" hidden="1"/>
    <cellStyle name="Hiperlink Visitado" xfId="24482" builtinId="9" hidden="1"/>
    <cellStyle name="Hiperlink Visitado" xfId="24484" builtinId="9" hidden="1"/>
    <cellStyle name="Hiperlink Visitado" xfId="24486" builtinId="9" hidden="1"/>
    <cellStyle name="Hiperlink Visitado" xfId="24488" builtinId="9" hidden="1"/>
    <cellStyle name="Hiperlink Visitado" xfId="24490" builtinId="9" hidden="1"/>
    <cellStyle name="Hiperlink Visitado" xfId="24492" builtinId="9" hidden="1"/>
    <cellStyle name="Hiperlink Visitado" xfId="24494" builtinId="9" hidden="1"/>
    <cellStyle name="Hiperlink Visitado" xfId="24496" builtinId="9" hidden="1"/>
    <cellStyle name="Hiperlink Visitado" xfId="24498" builtinId="9" hidden="1"/>
    <cellStyle name="Hiperlink Visitado" xfId="24500" builtinId="9" hidden="1"/>
    <cellStyle name="Hiperlink Visitado" xfId="24502" builtinId="9" hidden="1"/>
    <cellStyle name="Hiperlink Visitado" xfId="24504" builtinId="9" hidden="1"/>
    <cellStyle name="Hiperlink Visitado" xfId="24506" builtinId="9" hidden="1"/>
    <cellStyle name="Hiperlink Visitado" xfId="24508" builtinId="9" hidden="1"/>
    <cellStyle name="Hiperlink Visitado" xfId="24510" builtinId="9" hidden="1"/>
    <cellStyle name="Hiperlink Visitado" xfId="24512" builtinId="9" hidden="1"/>
    <cellStyle name="Hiperlink Visitado" xfId="24514" builtinId="9" hidden="1"/>
    <cellStyle name="Hiperlink Visitado" xfId="24516" builtinId="9" hidden="1"/>
    <cellStyle name="Hiperlink Visitado" xfId="24518" builtinId="9" hidden="1"/>
    <cellStyle name="Hiperlink Visitado" xfId="24520" builtinId="9" hidden="1"/>
    <cellStyle name="Hiperlink Visitado" xfId="24522" builtinId="9" hidden="1"/>
    <cellStyle name="Hiperlink Visitado" xfId="24524" builtinId="9" hidden="1"/>
    <cellStyle name="Hiperlink Visitado" xfId="24034" builtinId="9" hidden="1"/>
    <cellStyle name="Hiperlink Visitado" xfId="24528" builtinId="9" hidden="1"/>
    <cellStyle name="Hiperlink Visitado" xfId="24530" builtinId="9" hidden="1"/>
    <cellStyle name="Hiperlink Visitado" xfId="24532" builtinId="9" hidden="1"/>
    <cellStyle name="Hiperlink Visitado" xfId="24534" builtinId="9" hidden="1"/>
    <cellStyle name="Hiperlink Visitado" xfId="24536" builtinId="9" hidden="1"/>
    <cellStyle name="Hiperlink Visitado" xfId="24538" builtinId="9" hidden="1"/>
    <cellStyle name="Hiperlink Visitado" xfId="24540" builtinId="9" hidden="1"/>
    <cellStyle name="Hiperlink Visitado" xfId="24542" builtinId="9" hidden="1"/>
    <cellStyle name="Hiperlink Visitado" xfId="24544" builtinId="9" hidden="1"/>
    <cellStyle name="Hiperlink Visitado" xfId="24546" builtinId="9" hidden="1"/>
    <cellStyle name="Hiperlink Visitado" xfId="24548" builtinId="9" hidden="1"/>
    <cellStyle name="Hiperlink Visitado" xfId="24550" builtinId="9" hidden="1"/>
    <cellStyle name="Hiperlink Visitado" xfId="24552" builtinId="9" hidden="1"/>
    <cellStyle name="Hiperlink Visitado" xfId="24554" builtinId="9" hidden="1"/>
    <cellStyle name="Hiperlink Visitado" xfId="24556" builtinId="9" hidden="1"/>
    <cellStyle name="Hiperlink Visitado" xfId="24558" builtinId="9" hidden="1"/>
    <cellStyle name="Hiperlink Visitado" xfId="24560" builtinId="9" hidden="1"/>
    <cellStyle name="Hiperlink Visitado" xfId="24562" builtinId="9" hidden="1"/>
    <cellStyle name="Hiperlink Visitado" xfId="24564" builtinId="9" hidden="1"/>
    <cellStyle name="Hiperlink Visitado" xfId="24566" builtinId="9" hidden="1"/>
    <cellStyle name="Hiperlink Visitado" xfId="24568" builtinId="9" hidden="1"/>
    <cellStyle name="Hiperlink Visitado" xfId="24570" builtinId="9" hidden="1"/>
    <cellStyle name="Hiperlink Visitado" xfId="24572" builtinId="9" hidden="1"/>
    <cellStyle name="Hiperlink Visitado" xfId="24574" builtinId="9" hidden="1"/>
    <cellStyle name="Hiperlink Visitado" xfId="24576" builtinId="9" hidden="1"/>
    <cellStyle name="Hiperlink Visitado" xfId="24578" builtinId="9" hidden="1"/>
    <cellStyle name="Hiperlink Visitado" xfId="24580" builtinId="9" hidden="1"/>
    <cellStyle name="Hiperlink Visitado" xfId="24582" builtinId="9" hidden="1"/>
    <cellStyle name="Hiperlink Visitado" xfId="24584" builtinId="9" hidden="1"/>
    <cellStyle name="Hiperlink Visitado" xfId="24586" builtinId="9" hidden="1"/>
    <cellStyle name="Hiperlink Visitado" xfId="24588" builtinId="9" hidden="1"/>
    <cellStyle name="Hiperlink Visitado" xfId="24590" builtinId="9" hidden="1"/>
    <cellStyle name="Hiperlink Visitado" xfId="24592" builtinId="9" hidden="1"/>
    <cellStyle name="Hiperlink Visitado" xfId="24594" builtinId="9" hidden="1"/>
    <cellStyle name="Hiperlink Visitado" xfId="24596" builtinId="9" hidden="1"/>
    <cellStyle name="Hiperlink Visitado" xfId="24598" builtinId="9" hidden="1"/>
    <cellStyle name="Hiperlink Visitado" xfId="24600" builtinId="9" hidden="1"/>
    <cellStyle name="Hiperlink Visitado" xfId="24602" builtinId="9" hidden="1"/>
    <cellStyle name="Hiperlink Visitado" xfId="24604" builtinId="9" hidden="1"/>
    <cellStyle name="Hiperlink Visitado" xfId="24606" builtinId="9" hidden="1"/>
    <cellStyle name="Hiperlink Visitado" xfId="24608" builtinId="9" hidden="1"/>
    <cellStyle name="Hiperlink Visitado" xfId="24610" builtinId="9" hidden="1"/>
    <cellStyle name="Hiperlink Visitado" xfId="24612" builtinId="9" hidden="1"/>
    <cellStyle name="Hiperlink Visitado" xfId="24614" builtinId="9" hidden="1"/>
    <cellStyle name="Hiperlink Visitado" xfId="24616" builtinId="9" hidden="1"/>
    <cellStyle name="Hiperlink Visitado" xfId="24618" builtinId="9" hidden="1"/>
    <cellStyle name="Hiperlink Visitado" xfId="24620" builtinId="9" hidden="1"/>
    <cellStyle name="Hiperlink Visitado" xfId="24622" builtinId="9" hidden="1"/>
    <cellStyle name="Hiperlink Visitado" xfId="24035" builtinId="9" hidden="1"/>
    <cellStyle name="Hiperlink Visitado" xfId="24626" builtinId="9" hidden="1"/>
    <cellStyle name="Hiperlink Visitado" xfId="24628" builtinId="9" hidden="1"/>
    <cellStyle name="Hiperlink Visitado" xfId="24630" builtinId="9" hidden="1"/>
    <cellStyle name="Hiperlink Visitado" xfId="24632" builtinId="9" hidden="1"/>
    <cellStyle name="Hiperlink Visitado" xfId="24634" builtinId="9" hidden="1"/>
    <cellStyle name="Hiperlink Visitado" xfId="24636" builtinId="9" hidden="1"/>
    <cellStyle name="Hiperlink Visitado" xfId="24638" builtinId="9" hidden="1"/>
    <cellStyle name="Hiperlink Visitado" xfId="24640" builtinId="9" hidden="1"/>
    <cellStyle name="Hiperlink Visitado" xfId="24642" builtinId="9" hidden="1"/>
    <cellStyle name="Hiperlink Visitado" xfId="24644" builtinId="9" hidden="1"/>
    <cellStyle name="Hiperlink Visitado" xfId="24646" builtinId="9" hidden="1"/>
    <cellStyle name="Hiperlink Visitado" xfId="24648" builtinId="9" hidden="1"/>
    <cellStyle name="Hiperlink Visitado" xfId="24650" builtinId="9" hidden="1"/>
    <cellStyle name="Hiperlink Visitado" xfId="24652" builtinId="9" hidden="1"/>
    <cellStyle name="Hiperlink Visitado" xfId="24654" builtinId="9" hidden="1"/>
    <cellStyle name="Hiperlink Visitado" xfId="24656" builtinId="9" hidden="1"/>
    <cellStyle name="Hiperlink Visitado" xfId="24658" builtinId="9" hidden="1"/>
    <cellStyle name="Hiperlink Visitado" xfId="24660" builtinId="9" hidden="1"/>
    <cellStyle name="Hiperlink Visitado" xfId="24662" builtinId="9" hidden="1"/>
    <cellStyle name="Hiperlink Visitado" xfId="24664" builtinId="9" hidden="1"/>
    <cellStyle name="Hiperlink Visitado" xfId="24666" builtinId="9" hidden="1"/>
    <cellStyle name="Hiperlink Visitado" xfId="24668" builtinId="9" hidden="1"/>
    <cellStyle name="Hiperlink Visitado" xfId="24670" builtinId="9" hidden="1"/>
    <cellStyle name="Hiperlink Visitado" xfId="24672" builtinId="9" hidden="1"/>
    <cellStyle name="Hiperlink Visitado" xfId="24674" builtinId="9" hidden="1"/>
    <cellStyle name="Hiperlink Visitado" xfId="24676" builtinId="9" hidden="1"/>
    <cellStyle name="Hiperlink Visitado" xfId="24678" builtinId="9" hidden="1"/>
    <cellStyle name="Hiperlink Visitado" xfId="24680" builtinId="9" hidden="1"/>
    <cellStyle name="Hiperlink Visitado" xfId="24682" builtinId="9" hidden="1"/>
    <cellStyle name="Hiperlink Visitado" xfId="24684" builtinId="9" hidden="1"/>
    <cellStyle name="Hiperlink Visitado" xfId="24686" builtinId="9" hidden="1"/>
    <cellStyle name="Hiperlink Visitado" xfId="24688" builtinId="9" hidden="1"/>
    <cellStyle name="Hiperlink Visitado" xfId="24690" builtinId="9" hidden="1"/>
    <cellStyle name="Hiperlink Visitado" xfId="24692" builtinId="9" hidden="1"/>
    <cellStyle name="Hiperlink Visitado" xfId="24694" builtinId="9" hidden="1"/>
    <cellStyle name="Hiperlink Visitado" xfId="24696" builtinId="9" hidden="1"/>
    <cellStyle name="Hiperlink Visitado" xfId="24698" builtinId="9" hidden="1"/>
    <cellStyle name="Hiperlink Visitado" xfId="24700" builtinId="9" hidden="1"/>
    <cellStyle name="Hiperlink Visitado" xfId="24702" builtinId="9" hidden="1"/>
    <cellStyle name="Hiperlink Visitado" xfId="24704" builtinId="9" hidden="1"/>
    <cellStyle name="Hiperlink Visitado" xfId="24706" builtinId="9" hidden="1"/>
    <cellStyle name="Hiperlink Visitado" xfId="24708" builtinId="9" hidden="1"/>
    <cellStyle name="Hiperlink Visitado" xfId="24710" builtinId="9" hidden="1"/>
    <cellStyle name="Hiperlink Visitado" xfId="24712" builtinId="9" hidden="1"/>
    <cellStyle name="Hiperlink Visitado" xfId="24714" builtinId="9" hidden="1"/>
    <cellStyle name="Hiperlink Visitado" xfId="24716" builtinId="9" hidden="1"/>
    <cellStyle name="Hiperlink Visitado" xfId="24718" builtinId="9" hidden="1"/>
    <cellStyle name="Hiperlink Visitado" xfId="24720" builtinId="9" hidden="1"/>
    <cellStyle name="Hiperlink Visitado" xfId="23544" builtinId="9" hidden="1"/>
    <cellStyle name="Hiperlink Visitado" xfId="24724" builtinId="9" hidden="1"/>
    <cellStyle name="Hiperlink Visitado" xfId="24726" builtinId="9" hidden="1"/>
    <cellStyle name="Hiperlink Visitado" xfId="24728" builtinId="9" hidden="1"/>
    <cellStyle name="Hiperlink Visitado" xfId="24730" builtinId="9" hidden="1"/>
    <cellStyle name="Hiperlink Visitado" xfId="24732" builtinId="9" hidden="1"/>
    <cellStyle name="Hiperlink Visitado" xfId="24734" builtinId="9" hidden="1"/>
    <cellStyle name="Hiperlink Visitado" xfId="24736" builtinId="9" hidden="1"/>
    <cellStyle name="Hiperlink Visitado" xfId="24738" builtinId="9" hidden="1"/>
    <cellStyle name="Hiperlink Visitado" xfId="24740" builtinId="9" hidden="1"/>
    <cellStyle name="Hiperlink Visitado" xfId="24742" builtinId="9" hidden="1"/>
    <cellStyle name="Hiperlink Visitado" xfId="24744" builtinId="9" hidden="1"/>
    <cellStyle name="Hiperlink Visitado" xfId="24746" builtinId="9" hidden="1"/>
    <cellStyle name="Hiperlink Visitado" xfId="24748" builtinId="9" hidden="1"/>
    <cellStyle name="Hiperlink Visitado" xfId="24750" builtinId="9" hidden="1"/>
    <cellStyle name="Hiperlink Visitado" xfId="24752" builtinId="9" hidden="1"/>
    <cellStyle name="Hiperlink Visitado" xfId="24754" builtinId="9" hidden="1"/>
    <cellStyle name="Hiperlink Visitado" xfId="24756" builtinId="9" hidden="1"/>
    <cellStyle name="Hiperlink Visitado" xfId="24758" builtinId="9" hidden="1"/>
    <cellStyle name="Hiperlink Visitado" xfId="24760" builtinId="9" hidden="1"/>
    <cellStyle name="Hiperlink Visitado" xfId="24762" builtinId="9" hidden="1"/>
    <cellStyle name="Hiperlink Visitado" xfId="24764" builtinId="9" hidden="1"/>
    <cellStyle name="Hiperlink Visitado" xfId="24766" builtinId="9" hidden="1"/>
    <cellStyle name="Hiperlink Visitado" xfId="24768" builtinId="9" hidden="1"/>
    <cellStyle name="Hiperlink Visitado" xfId="24770" builtinId="9" hidden="1"/>
    <cellStyle name="Hiperlink Visitado" xfId="24772" builtinId="9" hidden="1"/>
    <cellStyle name="Hiperlink Visitado" xfId="24774" builtinId="9" hidden="1"/>
    <cellStyle name="Hiperlink Visitado" xfId="24776" builtinId="9" hidden="1"/>
    <cellStyle name="Hiperlink Visitado" xfId="24778" builtinId="9" hidden="1"/>
    <cellStyle name="Hiperlink Visitado" xfId="24780" builtinId="9" hidden="1"/>
    <cellStyle name="Hiperlink Visitado" xfId="24782" builtinId="9" hidden="1"/>
    <cellStyle name="Hiperlink Visitado" xfId="24784" builtinId="9" hidden="1"/>
    <cellStyle name="Hiperlink Visitado" xfId="24786" builtinId="9" hidden="1"/>
    <cellStyle name="Hiperlink Visitado" xfId="24788" builtinId="9" hidden="1"/>
    <cellStyle name="Hiperlink Visitado" xfId="24790" builtinId="9" hidden="1"/>
    <cellStyle name="Hiperlink Visitado" xfId="24792" builtinId="9" hidden="1"/>
    <cellStyle name="Hiperlink Visitado" xfId="24794" builtinId="9" hidden="1"/>
    <cellStyle name="Hiperlink Visitado" xfId="24796" builtinId="9" hidden="1"/>
    <cellStyle name="Hiperlink Visitado" xfId="24798" builtinId="9" hidden="1"/>
    <cellStyle name="Hiperlink Visitado" xfId="24800" builtinId="9" hidden="1"/>
    <cellStyle name="Hiperlink Visitado" xfId="24802" builtinId="9" hidden="1"/>
    <cellStyle name="Hiperlink Visitado" xfId="24804" builtinId="9" hidden="1"/>
    <cellStyle name="Hiperlink Visitado" xfId="24806" builtinId="9" hidden="1"/>
    <cellStyle name="Hiperlink Visitado" xfId="24808" builtinId="9" hidden="1"/>
    <cellStyle name="Hiperlink Visitado" xfId="24810" builtinId="9" hidden="1"/>
    <cellStyle name="Hiperlink Visitado" xfId="24812" builtinId="9" hidden="1"/>
    <cellStyle name="Hiperlink Visitado" xfId="24814" builtinId="9" hidden="1"/>
    <cellStyle name="Hiperlink Visitado" xfId="24816" builtinId="9" hidden="1"/>
    <cellStyle name="Hiperlink Visitado" xfId="24818" builtinId="9" hidden="1"/>
    <cellStyle name="Hiperlink Visitado" xfId="24133" builtinId="9" hidden="1"/>
    <cellStyle name="Hiperlink Visitado" xfId="24822" builtinId="9" hidden="1"/>
    <cellStyle name="Hiperlink Visitado" xfId="24824" builtinId="9" hidden="1"/>
    <cellStyle name="Hiperlink Visitado" xfId="24826" builtinId="9" hidden="1"/>
    <cellStyle name="Hiperlink Visitado" xfId="24828" builtinId="9" hidden="1"/>
    <cellStyle name="Hiperlink Visitado" xfId="24830" builtinId="9" hidden="1"/>
    <cellStyle name="Hiperlink Visitado" xfId="24832" builtinId="9" hidden="1"/>
    <cellStyle name="Hiperlink Visitado" xfId="24834" builtinId="9" hidden="1"/>
    <cellStyle name="Hiperlink Visitado" xfId="24836" builtinId="9" hidden="1"/>
    <cellStyle name="Hiperlink Visitado" xfId="24838" builtinId="9" hidden="1"/>
    <cellStyle name="Hiperlink Visitado" xfId="24840" builtinId="9" hidden="1"/>
    <cellStyle name="Hiperlink Visitado" xfId="24842" builtinId="9" hidden="1"/>
    <cellStyle name="Hiperlink Visitado" xfId="24844" builtinId="9" hidden="1"/>
    <cellStyle name="Hiperlink Visitado" xfId="24846" builtinId="9" hidden="1"/>
    <cellStyle name="Hiperlink Visitado" xfId="24848" builtinId="9" hidden="1"/>
    <cellStyle name="Hiperlink Visitado" xfId="24850" builtinId="9" hidden="1"/>
    <cellStyle name="Hiperlink Visitado" xfId="24852" builtinId="9" hidden="1"/>
    <cellStyle name="Hiperlink Visitado" xfId="24854" builtinId="9" hidden="1"/>
    <cellStyle name="Hiperlink Visitado" xfId="24856" builtinId="9" hidden="1"/>
    <cellStyle name="Hiperlink Visitado" xfId="24858" builtinId="9" hidden="1"/>
    <cellStyle name="Hiperlink Visitado" xfId="24860" builtinId="9" hidden="1"/>
    <cellStyle name="Hiperlink Visitado" xfId="24862" builtinId="9" hidden="1"/>
    <cellStyle name="Hiperlink Visitado" xfId="24864" builtinId="9" hidden="1"/>
    <cellStyle name="Hiperlink Visitado" xfId="24866" builtinId="9" hidden="1"/>
    <cellStyle name="Hiperlink Visitado" xfId="24868" builtinId="9" hidden="1"/>
    <cellStyle name="Hiperlink Visitado" xfId="24870" builtinId="9" hidden="1"/>
    <cellStyle name="Hiperlink Visitado" xfId="24872" builtinId="9" hidden="1"/>
    <cellStyle name="Hiperlink Visitado" xfId="24874" builtinId="9" hidden="1"/>
    <cellStyle name="Hiperlink Visitado" xfId="24876" builtinId="9" hidden="1"/>
    <cellStyle name="Hiperlink Visitado" xfId="24878" builtinId="9" hidden="1"/>
    <cellStyle name="Hiperlink Visitado" xfId="24880" builtinId="9" hidden="1"/>
    <cellStyle name="Hiperlink Visitado" xfId="24882" builtinId="9" hidden="1"/>
    <cellStyle name="Hiperlink Visitado" xfId="24884" builtinId="9" hidden="1"/>
    <cellStyle name="Hiperlink Visitado" xfId="24886" builtinId="9" hidden="1"/>
    <cellStyle name="Hiperlink Visitado" xfId="24888" builtinId="9" hidden="1"/>
    <cellStyle name="Hiperlink Visitado" xfId="24890" builtinId="9" hidden="1"/>
    <cellStyle name="Hiperlink Visitado" xfId="24892" builtinId="9" hidden="1"/>
    <cellStyle name="Hiperlink Visitado" xfId="24894" builtinId="9" hidden="1"/>
    <cellStyle name="Hiperlink Visitado" xfId="24896" builtinId="9" hidden="1"/>
    <cellStyle name="Hiperlink Visitado" xfId="24898" builtinId="9" hidden="1"/>
    <cellStyle name="Hiperlink Visitado" xfId="24900" builtinId="9" hidden="1"/>
    <cellStyle name="Hiperlink Visitado" xfId="24902" builtinId="9" hidden="1"/>
    <cellStyle name="Hiperlink Visitado" xfId="24904" builtinId="9" hidden="1"/>
    <cellStyle name="Hiperlink Visitado" xfId="24906" builtinId="9" hidden="1"/>
    <cellStyle name="Hiperlink Visitado" xfId="24908" builtinId="9" hidden="1"/>
    <cellStyle name="Hiperlink Visitado" xfId="24910" builtinId="9" hidden="1"/>
    <cellStyle name="Hiperlink Visitado" xfId="24912" builtinId="9" hidden="1"/>
    <cellStyle name="Hiperlink Visitado" xfId="24914" builtinId="9" hidden="1"/>
    <cellStyle name="Hiperlink Visitado" xfId="24916" builtinId="9" hidden="1"/>
    <cellStyle name="Hiperlink Visitado" xfId="24231" builtinId="9" hidden="1"/>
    <cellStyle name="Hiperlink Visitado" xfId="24920" builtinId="9" hidden="1"/>
    <cellStyle name="Hiperlink Visitado" xfId="24922" builtinId="9" hidden="1"/>
    <cellStyle name="Hiperlink Visitado" xfId="24924" builtinId="9" hidden="1"/>
    <cellStyle name="Hiperlink Visitado" xfId="24926" builtinId="9" hidden="1"/>
    <cellStyle name="Hiperlink Visitado" xfId="24928" builtinId="9" hidden="1"/>
    <cellStyle name="Hiperlink Visitado" xfId="24930" builtinId="9" hidden="1"/>
    <cellStyle name="Hiperlink Visitado" xfId="24932" builtinId="9" hidden="1"/>
    <cellStyle name="Hiperlink Visitado" xfId="24934" builtinId="9" hidden="1"/>
    <cellStyle name="Hiperlink Visitado" xfId="24936" builtinId="9" hidden="1"/>
    <cellStyle name="Hiperlink Visitado" xfId="24938" builtinId="9" hidden="1"/>
    <cellStyle name="Hiperlink Visitado" xfId="24940" builtinId="9" hidden="1"/>
    <cellStyle name="Hiperlink Visitado" xfId="24942" builtinId="9" hidden="1"/>
    <cellStyle name="Hiperlink Visitado" xfId="24944" builtinId="9" hidden="1"/>
    <cellStyle name="Hiperlink Visitado" xfId="24946" builtinId="9" hidden="1"/>
    <cellStyle name="Hiperlink Visitado" xfId="24948" builtinId="9" hidden="1"/>
    <cellStyle name="Hiperlink Visitado" xfId="24950" builtinId="9" hidden="1"/>
    <cellStyle name="Hiperlink Visitado" xfId="24952" builtinId="9" hidden="1"/>
    <cellStyle name="Hiperlink Visitado" xfId="24954" builtinId="9" hidden="1"/>
    <cellStyle name="Hiperlink Visitado" xfId="24956" builtinId="9" hidden="1"/>
    <cellStyle name="Hiperlink Visitado" xfId="24958" builtinId="9" hidden="1"/>
    <cellStyle name="Hiperlink Visitado" xfId="24960" builtinId="9" hidden="1"/>
    <cellStyle name="Hiperlink Visitado" xfId="24962" builtinId="9" hidden="1"/>
    <cellStyle name="Hiperlink Visitado" xfId="24964" builtinId="9" hidden="1"/>
    <cellStyle name="Hiperlink Visitado" xfId="24966" builtinId="9" hidden="1"/>
    <cellStyle name="Hiperlink Visitado" xfId="24968" builtinId="9" hidden="1"/>
    <cellStyle name="Hiperlink Visitado" xfId="24970" builtinId="9" hidden="1"/>
    <cellStyle name="Hiperlink Visitado" xfId="24972" builtinId="9" hidden="1"/>
    <cellStyle name="Hiperlink Visitado" xfId="24974" builtinId="9" hidden="1"/>
    <cellStyle name="Hiperlink Visitado" xfId="24976" builtinId="9" hidden="1"/>
    <cellStyle name="Hiperlink Visitado" xfId="24978" builtinId="9" hidden="1"/>
    <cellStyle name="Hiperlink Visitado" xfId="24980" builtinId="9" hidden="1"/>
    <cellStyle name="Hiperlink Visitado" xfId="24982" builtinId="9" hidden="1"/>
    <cellStyle name="Hiperlink Visitado" xfId="24984" builtinId="9" hidden="1"/>
    <cellStyle name="Hiperlink Visitado" xfId="24986" builtinId="9" hidden="1"/>
    <cellStyle name="Hiperlink Visitado" xfId="24988" builtinId="9" hidden="1"/>
    <cellStyle name="Hiperlink Visitado" xfId="24990" builtinId="9" hidden="1"/>
    <cellStyle name="Hiperlink Visitado" xfId="24992" builtinId="9" hidden="1"/>
    <cellStyle name="Hiperlink Visitado" xfId="24994" builtinId="9" hidden="1"/>
    <cellStyle name="Hiperlink Visitado" xfId="24996" builtinId="9" hidden="1"/>
    <cellStyle name="Hiperlink Visitado" xfId="24998" builtinId="9" hidden="1"/>
    <cellStyle name="Hiperlink Visitado" xfId="25000" builtinId="9" hidden="1"/>
    <cellStyle name="Hiperlink Visitado" xfId="25002" builtinId="9" hidden="1"/>
    <cellStyle name="Hiperlink Visitado" xfId="25004" builtinId="9" hidden="1"/>
    <cellStyle name="Hiperlink Visitado" xfId="25006" builtinId="9" hidden="1"/>
    <cellStyle name="Hiperlink Visitado" xfId="25008" builtinId="9" hidden="1"/>
    <cellStyle name="Hiperlink Visitado" xfId="25010" builtinId="9" hidden="1"/>
    <cellStyle name="Hiperlink Visitado" xfId="25012" builtinId="9" hidden="1"/>
    <cellStyle name="Hiperlink Visitado" xfId="25014" builtinId="9" hidden="1"/>
    <cellStyle name="Hiperlink Visitado" xfId="24329" builtinId="9" hidden="1"/>
    <cellStyle name="Hiperlink Visitado" xfId="25018" builtinId="9" hidden="1"/>
    <cellStyle name="Hiperlink Visitado" xfId="25020" builtinId="9" hidden="1"/>
    <cellStyle name="Hiperlink Visitado" xfId="25022" builtinId="9" hidden="1"/>
    <cellStyle name="Hiperlink Visitado" xfId="25024" builtinId="9" hidden="1"/>
    <cellStyle name="Hiperlink Visitado" xfId="25026" builtinId="9" hidden="1"/>
    <cellStyle name="Hiperlink Visitado" xfId="25028" builtinId="9" hidden="1"/>
    <cellStyle name="Hiperlink Visitado" xfId="25030" builtinId="9" hidden="1"/>
    <cellStyle name="Hiperlink Visitado" xfId="25032" builtinId="9" hidden="1"/>
    <cellStyle name="Hiperlink Visitado" xfId="25034" builtinId="9" hidden="1"/>
    <cellStyle name="Hiperlink Visitado" xfId="25036" builtinId="9" hidden="1"/>
    <cellStyle name="Hiperlink Visitado" xfId="25038" builtinId="9" hidden="1"/>
    <cellStyle name="Hiperlink Visitado" xfId="25040" builtinId="9" hidden="1"/>
    <cellStyle name="Hiperlink Visitado" xfId="25042" builtinId="9" hidden="1"/>
    <cellStyle name="Hiperlink Visitado" xfId="25044" builtinId="9" hidden="1"/>
    <cellStyle name="Hiperlink Visitado" xfId="25046" builtinId="9" hidden="1"/>
    <cellStyle name="Hiperlink Visitado" xfId="25048" builtinId="9" hidden="1"/>
    <cellStyle name="Hiperlink Visitado" xfId="25050" builtinId="9" hidden="1"/>
    <cellStyle name="Hiperlink Visitado" xfId="25052" builtinId="9" hidden="1"/>
    <cellStyle name="Hiperlink Visitado" xfId="25054" builtinId="9" hidden="1"/>
    <cellStyle name="Hiperlink Visitado" xfId="25056" builtinId="9" hidden="1"/>
    <cellStyle name="Hiperlink Visitado" xfId="25058" builtinId="9" hidden="1"/>
    <cellStyle name="Hiperlink Visitado" xfId="25060" builtinId="9" hidden="1"/>
    <cellStyle name="Hiperlink Visitado" xfId="25062" builtinId="9" hidden="1"/>
    <cellStyle name="Hiperlink Visitado" xfId="25064" builtinId="9" hidden="1"/>
    <cellStyle name="Hiperlink Visitado" xfId="25066" builtinId="9" hidden="1"/>
    <cellStyle name="Hiperlink Visitado" xfId="25068" builtinId="9" hidden="1"/>
    <cellStyle name="Hiperlink Visitado" xfId="25070" builtinId="9" hidden="1"/>
    <cellStyle name="Hiperlink Visitado" xfId="25072" builtinId="9" hidden="1"/>
    <cellStyle name="Hiperlink Visitado" xfId="25074" builtinId="9" hidden="1"/>
    <cellStyle name="Hiperlink Visitado" xfId="25076" builtinId="9" hidden="1"/>
    <cellStyle name="Hiperlink Visitado" xfId="25078" builtinId="9" hidden="1"/>
    <cellStyle name="Hiperlink Visitado" xfId="25080" builtinId="9" hidden="1"/>
    <cellStyle name="Hiperlink Visitado" xfId="25082" builtinId="9" hidden="1"/>
    <cellStyle name="Hiperlink Visitado" xfId="25084" builtinId="9" hidden="1"/>
    <cellStyle name="Hiperlink Visitado" xfId="25086" builtinId="9" hidden="1"/>
    <cellStyle name="Hiperlink Visitado" xfId="25088" builtinId="9" hidden="1"/>
    <cellStyle name="Hiperlink Visitado" xfId="25090" builtinId="9" hidden="1"/>
    <cellStyle name="Hiperlink Visitado" xfId="25092" builtinId="9" hidden="1"/>
    <cellStyle name="Hiperlink Visitado" xfId="25094" builtinId="9" hidden="1"/>
    <cellStyle name="Hiperlink Visitado" xfId="25096" builtinId="9" hidden="1"/>
    <cellStyle name="Hiperlink Visitado" xfId="25098" builtinId="9" hidden="1"/>
    <cellStyle name="Hiperlink Visitado" xfId="25100" builtinId="9" hidden="1"/>
    <cellStyle name="Hiperlink Visitado" xfId="25102" builtinId="9" hidden="1"/>
    <cellStyle name="Hiperlink Visitado" xfId="25104" builtinId="9" hidden="1"/>
    <cellStyle name="Hiperlink Visitado" xfId="25106" builtinId="9" hidden="1"/>
    <cellStyle name="Hiperlink Visitado" xfId="25108" builtinId="9" hidden="1"/>
    <cellStyle name="Hiperlink Visitado" xfId="25110" builtinId="9" hidden="1"/>
    <cellStyle name="Hiperlink Visitado" xfId="25112" builtinId="9" hidden="1"/>
    <cellStyle name="Hiperlink Visitado" xfId="24427" builtinId="9" hidden="1"/>
    <cellStyle name="Hiperlink Visitado" xfId="25116" builtinId="9" hidden="1"/>
    <cellStyle name="Hiperlink Visitado" xfId="25118" builtinId="9" hidden="1"/>
    <cellStyle name="Hiperlink Visitado" xfId="25120" builtinId="9" hidden="1"/>
    <cellStyle name="Hiperlink Visitado" xfId="25122" builtinId="9" hidden="1"/>
    <cellStyle name="Hiperlink Visitado" xfId="25124" builtinId="9" hidden="1"/>
    <cellStyle name="Hiperlink Visitado" xfId="25126" builtinId="9" hidden="1"/>
    <cellStyle name="Hiperlink Visitado" xfId="25128" builtinId="9" hidden="1"/>
    <cellStyle name="Hiperlink Visitado" xfId="25130" builtinId="9" hidden="1"/>
    <cellStyle name="Hiperlink Visitado" xfId="25132" builtinId="9" hidden="1"/>
    <cellStyle name="Hiperlink Visitado" xfId="25134" builtinId="9" hidden="1"/>
    <cellStyle name="Hiperlink Visitado" xfId="25136" builtinId="9" hidden="1"/>
    <cellStyle name="Hiperlink Visitado" xfId="25138" builtinId="9" hidden="1"/>
    <cellStyle name="Hiperlink Visitado" xfId="25140" builtinId="9" hidden="1"/>
    <cellStyle name="Hiperlink Visitado" xfId="25142" builtinId="9" hidden="1"/>
    <cellStyle name="Hiperlink Visitado" xfId="25144" builtinId="9" hidden="1"/>
    <cellStyle name="Hiperlink Visitado" xfId="25146" builtinId="9" hidden="1"/>
    <cellStyle name="Hiperlink Visitado" xfId="25148" builtinId="9" hidden="1"/>
    <cellStyle name="Hiperlink Visitado" xfId="25150" builtinId="9" hidden="1"/>
    <cellStyle name="Hiperlink Visitado" xfId="25152" builtinId="9" hidden="1"/>
    <cellStyle name="Hiperlink Visitado" xfId="25154" builtinId="9" hidden="1"/>
    <cellStyle name="Hiperlink Visitado" xfId="25156" builtinId="9" hidden="1"/>
    <cellStyle name="Hiperlink Visitado" xfId="25158" builtinId="9" hidden="1"/>
    <cellStyle name="Hiperlink Visitado" xfId="25160" builtinId="9" hidden="1"/>
    <cellStyle name="Hiperlink Visitado" xfId="25162" builtinId="9" hidden="1"/>
    <cellStyle name="Hiperlink Visitado" xfId="25164" builtinId="9" hidden="1"/>
    <cellStyle name="Hiperlink Visitado" xfId="25166" builtinId="9" hidden="1"/>
    <cellStyle name="Hiperlink Visitado" xfId="25168" builtinId="9" hidden="1"/>
    <cellStyle name="Hiperlink Visitado" xfId="25170" builtinId="9" hidden="1"/>
    <cellStyle name="Hiperlink Visitado" xfId="25172" builtinId="9" hidden="1"/>
    <cellStyle name="Hiperlink Visitado" xfId="25174" builtinId="9" hidden="1"/>
    <cellStyle name="Hiperlink Visitado" xfId="25176" builtinId="9" hidden="1"/>
    <cellStyle name="Hiperlink Visitado" xfId="25178" builtinId="9" hidden="1"/>
    <cellStyle name="Hiperlink Visitado" xfId="25180" builtinId="9" hidden="1"/>
    <cellStyle name="Hiperlink Visitado" xfId="25182" builtinId="9" hidden="1"/>
    <cellStyle name="Hiperlink Visitado" xfId="25184" builtinId="9" hidden="1"/>
    <cellStyle name="Hiperlink Visitado" xfId="25186" builtinId="9" hidden="1"/>
    <cellStyle name="Hiperlink Visitado" xfId="25188" builtinId="9" hidden="1"/>
    <cellStyle name="Hiperlink Visitado" xfId="25190" builtinId="9" hidden="1"/>
    <cellStyle name="Hiperlink Visitado" xfId="25192" builtinId="9" hidden="1"/>
    <cellStyle name="Hiperlink Visitado" xfId="25194" builtinId="9" hidden="1"/>
    <cellStyle name="Hiperlink Visitado" xfId="25196" builtinId="9" hidden="1"/>
    <cellStyle name="Hiperlink Visitado" xfId="25198" builtinId="9" hidden="1"/>
    <cellStyle name="Hiperlink Visitado" xfId="25200" builtinId="9" hidden="1"/>
    <cellStyle name="Hiperlink Visitado" xfId="25202" builtinId="9" hidden="1"/>
    <cellStyle name="Hiperlink Visitado" xfId="25204" builtinId="9" hidden="1"/>
    <cellStyle name="Hiperlink Visitado" xfId="25206" builtinId="9" hidden="1"/>
    <cellStyle name="Hiperlink Visitado" xfId="25208" builtinId="9" hidden="1"/>
    <cellStyle name="Hiperlink Visitado" xfId="25210" builtinId="9" hidden="1"/>
    <cellStyle name="Hiperlink Visitado" xfId="24525" builtinId="9" hidden="1"/>
    <cellStyle name="Hiperlink Visitado" xfId="25214" builtinId="9" hidden="1"/>
    <cellStyle name="Hiperlink Visitado" xfId="25216" builtinId="9" hidden="1"/>
    <cellStyle name="Hiperlink Visitado" xfId="25218" builtinId="9" hidden="1"/>
    <cellStyle name="Hiperlink Visitado" xfId="25220" builtinId="9" hidden="1"/>
    <cellStyle name="Hiperlink Visitado" xfId="25222" builtinId="9" hidden="1"/>
    <cellStyle name="Hiperlink Visitado" xfId="25224" builtinId="9" hidden="1"/>
    <cellStyle name="Hiperlink Visitado" xfId="25226" builtinId="9" hidden="1"/>
    <cellStyle name="Hiperlink Visitado" xfId="25228" builtinId="9" hidden="1"/>
    <cellStyle name="Hiperlink Visitado" xfId="25230" builtinId="9" hidden="1"/>
    <cellStyle name="Hiperlink Visitado" xfId="25232" builtinId="9" hidden="1"/>
    <cellStyle name="Hiperlink Visitado" xfId="25234" builtinId="9" hidden="1"/>
    <cellStyle name="Hiperlink Visitado" xfId="25236" builtinId="9" hidden="1"/>
    <cellStyle name="Hiperlink Visitado" xfId="25238" builtinId="9" hidden="1"/>
    <cellStyle name="Hiperlink Visitado" xfId="25240" builtinId="9" hidden="1"/>
    <cellStyle name="Hiperlink Visitado" xfId="25242" builtinId="9" hidden="1"/>
    <cellStyle name="Hiperlink Visitado" xfId="25244" builtinId="9" hidden="1"/>
    <cellStyle name="Hiperlink Visitado" xfId="25246" builtinId="9" hidden="1"/>
    <cellStyle name="Hiperlink Visitado" xfId="25248" builtinId="9" hidden="1"/>
    <cellStyle name="Hiperlink Visitado" xfId="25250" builtinId="9" hidden="1"/>
    <cellStyle name="Hiperlink Visitado" xfId="25252" builtinId="9" hidden="1"/>
    <cellStyle name="Hiperlink Visitado" xfId="25254" builtinId="9" hidden="1"/>
    <cellStyle name="Hiperlink Visitado" xfId="25256" builtinId="9" hidden="1"/>
    <cellStyle name="Hiperlink Visitado" xfId="25258" builtinId="9" hidden="1"/>
    <cellStyle name="Hiperlink Visitado" xfId="25260" builtinId="9" hidden="1"/>
    <cellStyle name="Hiperlink Visitado" xfId="25262" builtinId="9" hidden="1"/>
    <cellStyle name="Hiperlink Visitado" xfId="25264" builtinId="9" hidden="1"/>
    <cellStyle name="Hiperlink Visitado" xfId="25266" builtinId="9" hidden="1"/>
    <cellStyle name="Hiperlink Visitado" xfId="25268" builtinId="9" hidden="1"/>
    <cellStyle name="Hiperlink Visitado" xfId="25270" builtinId="9" hidden="1"/>
    <cellStyle name="Hiperlink Visitado" xfId="25272" builtinId="9" hidden="1"/>
    <cellStyle name="Hiperlink Visitado" xfId="25274" builtinId="9" hidden="1"/>
    <cellStyle name="Hiperlink Visitado" xfId="25276" builtinId="9" hidden="1"/>
    <cellStyle name="Hiperlink Visitado" xfId="25278" builtinId="9" hidden="1"/>
    <cellStyle name="Hiperlink Visitado" xfId="25280" builtinId="9" hidden="1"/>
    <cellStyle name="Hiperlink Visitado" xfId="25282" builtinId="9" hidden="1"/>
    <cellStyle name="Hiperlink Visitado" xfId="25284" builtinId="9" hidden="1"/>
    <cellStyle name="Hiperlink Visitado" xfId="25286" builtinId="9" hidden="1"/>
    <cellStyle name="Hiperlink Visitado" xfId="25288" builtinId="9" hidden="1"/>
    <cellStyle name="Hiperlink Visitado" xfId="25290" builtinId="9" hidden="1"/>
    <cellStyle name="Hiperlink Visitado" xfId="25292" builtinId="9" hidden="1"/>
    <cellStyle name="Hiperlink Visitado" xfId="25294" builtinId="9" hidden="1"/>
    <cellStyle name="Hiperlink Visitado" xfId="25296" builtinId="9" hidden="1"/>
    <cellStyle name="Hiperlink Visitado" xfId="25298" builtinId="9" hidden="1"/>
    <cellStyle name="Hiperlink Visitado" xfId="25300" builtinId="9" hidden="1"/>
    <cellStyle name="Hiperlink Visitado" xfId="25302" builtinId="9" hidden="1"/>
    <cellStyle name="Hiperlink Visitado" xfId="25304" builtinId="9" hidden="1"/>
    <cellStyle name="Hiperlink Visitado" xfId="25306" builtinId="9" hidden="1"/>
    <cellStyle name="Hiperlink Visitado" xfId="25308" builtinId="9" hidden="1"/>
    <cellStyle name="Hiperlink Visitado" xfId="24623" builtinId="9" hidden="1"/>
    <cellStyle name="Hiperlink Visitado" xfId="25312" builtinId="9" hidden="1"/>
    <cellStyle name="Hiperlink Visitado" xfId="25314" builtinId="9" hidden="1"/>
    <cellStyle name="Hiperlink Visitado" xfId="25316" builtinId="9" hidden="1"/>
    <cellStyle name="Hiperlink Visitado" xfId="25318" builtinId="9" hidden="1"/>
    <cellStyle name="Hiperlink Visitado" xfId="25320" builtinId="9" hidden="1"/>
    <cellStyle name="Hiperlink Visitado" xfId="25322" builtinId="9" hidden="1"/>
    <cellStyle name="Hiperlink Visitado" xfId="25324" builtinId="9" hidden="1"/>
    <cellStyle name="Hiperlink Visitado" xfId="25326" builtinId="9" hidden="1"/>
    <cellStyle name="Hiperlink Visitado" xfId="25328" builtinId="9" hidden="1"/>
    <cellStyle name="Hiperlink Visitado" xfId="25330" builtinId="9" hidden="1"/>
    <cellStyle name="Hiperlink Visitado" xfId="25332" builtinId="9" hidden="1"/>
    <cellStyle name="Hiperlink Visitado" xfId="25334" builtinId="9" hidden="1"/>
    <cellStyle name="Hiperlink Visitado" xfId="25336" builtinId="9" hidden="1"/>
    <cellStyle name="Hiperlink Visitado" xfId="25338" builtinId="9" hidden="1"/>
    <cellStyle name="Hiperlink Visitado" xfId="25340" builtinId="9" hidden="1"/>
    <cellStyle name="Hiperlink Visitado" xfId="25342" builtinId="9" hidden="1"/>
    <cellStyle name="Hiperlink Visitado" xfId="25344" builtinId="9" hidden="1"/>
    <cellStyle name="Hiperlink Visitado" xfId="25346" builtinId="9" hidden="1"/>
    <cellStyle name="Hiperlink Visitado" xfId="25348" builtinId="9" hidden="1"/>
    <cellStyle name="Hiperlink Visitado" xfId="25350" builtinId="9" hidden="1"/>
    <cellStyle name="Hiperlink Visitado" xfId="25352" builtinId="9" hidden="1"/>
    <cellStyle name="Hiperlink Visitado" xfId="25354" builtinId="9" hidden="1"/>
    <cellStyle name="Hiperlink Visitado" xfId="25356" builtinId="9" hidden="1"/>
    <cellStyle name="Hiperlink Visitado" xfId="25358" builtinId="9" hidden="1"/>
    <cellStyle name="Hiperlink Visitado" xfId="25360" builtinId="9" hidden="1"/>
    <cellStyle name="Hiperlink Visitado" xfId="25362" builtinId="9" hidden="1"/>
    <cellStyle name="Hiperlink Visitado" xfId="25364" builtinId="9" hidden="1"/>
    <cellStyle name="Hiperlink Visitado" xfId="25366" builtinId="9" hidden="1"/>
    <cellStyle name="Hiperlink Visitado" xfId="25368" builtinId="9" hidden="1"/>
    <cellStyle name="Hiperlink Visitado" xfId="25370" builtinId="9" hidden="1"/>
    <cellStyle name="Hiperlink Visitado" xfId="25372" builtinId="9" hidden="1"/>
    <cellStyle name="Hiperlink Visitado" xfId="25374" builtinId="9" hidden="1"/>
    <cellStyle name="Hiperlink Visitado" xfId="25376" builtinId="9" hidden="1"/>
    <cellStyle name="Hiperlink Visitado" xfId="25378" builtinId="9" hidden="1"/>
    <cellStyle name="Hiperlink Visitado" xfId="25380" builtinId="9" hidden="1"/>
    <cellStyle name="Hiperlink Visitado" xfId="25382" builtinId="9" hidden="1"/>
    <cellStyle name="Hiperlink Visitado" xfId="25384" builtinId="9" hidden="1"/>
    <cellStyle name="Hiperlink Visitado" xfId="25386" builtinId="9" hidden="1"/>
    <cellStyle name="Hiperlink Visitado" xfId="25388" builtinId="9" hidden="1"/>
    <cellStyle name="Hiperlink Visitado" xfId="25390" builtinId="9" hidden="1"/>
    <cellStyle name="Hiperlink Visitado" xfId="25392" builtinId="9" hidden="1"/>
    <cellStyle name="Hiperlink Visitado" xfId="25394" builtinId="9" hidden="1"/>
    <cellStyle name="Hiperlink Visitado" xfId="25396" builtinId="9" hidden="1"/>
    <cellStyle name="Hiperlink Visitado" xfId="25398" builtinId="9" hidden="1"/>
    <cellStyle name="Hiperlink Visitado" xfId="25400" builtinId="9" hidden="1"/>
    <cellStyle name="Hiperlink Visitado" xfId="25402" builtinId="9" hidden="1"/>
    <cellStyle name="Hiperlink Visitado" xfId="25404" builtinId="9" hidden="1"/>
    <cellStyle name="Hiperlink Visitado" xfId="25406" builtinId="9" hidden="1"/>
    <cellStyle name="Hiperlink Visitado" xfId="24721" builtinId="9" hidden="1"/>
    <cellStyle name="Hiperlink Visitado" xfId="25410" builtinId="9" hidden="1"/>
    <cellStyle name="Hiperlink Visitado" xfId="25412" builtinId="9" hidden="1"/>
    <cellStyle name="Hiperlink Visitado" xfId="25414" builtinId="9" hidden="1"/>
    <cellStyle name="Hiperlink Visitado" xfId="25416" builtinId="9" hidden="1"/>
    <cellStyle name="Hiperlink Visitado" xfId="25418" builtinId="9" hidden="1"/>
    <cellStyle name="Hiperlink Visitado" xfId="25420" builtinId="9" hidden="1"/>
    <cellStyle name="Hiperlink Visitado" xfId="25422" builtinId="9" hidden="1"/>
    <cellStyle name="Hiperlink Visitado" xfId="25424" builtinId="9" hidden="1"/>
    <cellStyle name="Hiperlink Visitado" xfId="25426" builtinId="9" hidden="1"/>
    <cellStyle name="Hiperlink Visitado" xfId="25428" builtinId="9" hidden="1"/>
    <cellStyle name="Hiperlink Visitado" xfId="25430" builtinId="9" hidden="1"/>
    <cellStyle name="Hiperlink Visitado" xfId="25432" builtinId="9" hidden="1"/>
    <cellStyle name="Hiperlink Visitado" xfId="25434" builtinId="9" hidden="1"/>
    <cellStyle name="Hiperlink Visitado" xfId="25436" builtinId="9" hidden="1"/>
    <cellStyle name="Hiperlink Visitado" xfId="25438" builtinId="9" hidden="1"/>
    <cellStyle name="Hiperlink Visitado" xfId="25440" builtinId="9" hidden="1"/>
    <cellStyle name="Hiperlink Visitado" xfId="25442" builtinId="9" hidden="1"/>
    <cellStyle name="Hiperlink Visitado" xfId="25444" builtinId="9" hidden="1"/>
    <cellStyle name="Hiperlink Visitado" xfId="25446" builtinId="9" hidden="1"/>
    <cellStyle name="Hiperlink Visitado" xfId="25448" builtinId="9" hidden="1"/>
    <cellStyle name="Hiperlink Visitado" xfId="25450" builtinId="9" hidden="1"/>
    <cellStyle name="Hiperlink Visitado" xfId="25452" builtinId="9" hidden="1"/>
    <cellStyle name="Hiperlink Visitado" xfId="25454" builtinId="9" hidden="1"/>
    <cellStyle name="Hiperlink Visitado" xfId="25456" builtinId="9" hidden="1"/>
    <cellStyle name="Hiperlink Visitado" xfId="25458" builtinId="9" hidden="1"/>
    <cellStyle name="Hiperlink Visitado" xfId="25460" builtinId="9" hidden="1"/>
    <cellStyle name="Hiperlink Visitado" xfId="25462" builtinId="9" hidden="1"/>
    <cellStyle name="Hiperlink Visitado" xfId="25464" builtinId="9" hidden="1"/>
    <cellStyle name="Hiperlink Visitado" xfId="25466" builtinId="9" hidden="1"/>
    <cellStyle name="Hiperlink Visitado" xfId="25468" builtinId="9" hidden="1"/>
    <cellStyle name="Hiperlink Visitado" xfId="25470" builtinId="9" hidden="1"/>
    <cellStyle name="Hiperlink Visitado" xfId="25472" builtinId="9" hidden="1"/>
    <cellStyle name="Hiperlink Visitado" xfId="25474" builtinId="9" hidden="1"/>
    <cellStyle name="Hiperlink Visitado" xfId="25476" builtinId="9" hidden="1"/>
    <cellStyle name="Hiperlink Visitado" xfId="25478" builtinId="9" hidden="1"/>
    <cellStyle name="Hiperlink Visitado" xfId="25480" builtinId="9" hidden="1"/>
    <cellStyle name="Hiperlink Visitado" xfId="25482" builtinId="9" hidden="1"/>
    <cellStyle name="Hiperlink Visitado" xfId="25484" builtinId="9" hidden="1"/>
    <cellStyle name="Hiperlink Visitado" xfId="25486" builtinId="9" hidden="1"/>
    <cellStyle name="Hiperlink Visitado" xfId="25488" builtinId="9" hidden="1"/>
    <cellStyle name="Hiperlink Visitado" xfId="25490" builtinId="9" hidden="1"/>
    <cellStyle name="Hiperlink Visitado" xfId="25492" builtinId="9" hidden="1"/>
    <cellStyle name="Hiperlink Visitado" xfId="25494" builtinId="9" hidden="1"/>
    <cellStyle name="Hiperlink Visitado" xfId="25496" builtinId="9" hidden="1"/>
    <cellStyle name="Hiperlink Visitado" xfId="25498" builtinId="9" hidden="1"/>
    <cellStyle name="Hiperlink Visitado" xfId="25500" builtinId="9" hidden="1"/>
    <cellStyle name="Hiperlink Visitado" xfId="25502" builtinId="9" hidden="1"/>
    <cellStyle name="Hiperlink Visitado" xfId="25504" builtinId="9" hidden="1"/>
    <cellStyle name="Hiperlink Visitado" xfId="24819" builtinId="9" hidden="1"/>
    <cellStyle name="Hiperlink Visitado" xfId="25508" builtinId="9" hidden="1"/>
    <cellStyle name="Hiperlink Visitado" xfId="25510" builtinId="9" hidden="1"/>
    <cellStyle name="Hiperlink Visitado" xfId="25512" builtinId="9" hidden="1"/>
    <cellStyle name="Hiperlink Visitado" xfId="25514" builtinId="9" hidden="1"/>
    <cellStyle name="Hiperlink Visitado" xfId="25516" builtinId="9" hidden="1"/>
    <cellStyle name="Hiperlink Visitado" xfId="25518" builtinId="9" hidden="1"/>
    <cellStyle name="Hiperlink Visitado" xfId="25520" builtinId="9" hidden="1"/>
    <cellStyle name="Hiperlink Visitado" xfId="25522" builtinId="9" hidden="1"/>
    <cellStyle name="Hiperlink Visitado" xfId="25524" builtinId="9" hidden="1"/>
    <cellStyle name="Hiperlink Visitado" xfId="25526" builtinId="9" hidden="1"/>
    <cellStyle name="Hiperlink Visitado" xfId="25528" builtinId="9" hidden="1"/>
    <cellStyle name="Hiperlink Visitado" xfId="25530" builtinId="9" hidden="1"/>
    <cellStyle name="Hiperlink Visitado" xfId="25532" builtinId="9" hidden="1"/>
    <cellStyle name="Hiperlink Visitado" xfId="25534" builtinId="9" hidden="1"/>
    <cellStyle name="Hiperlink Visitado" xfId="25536" builtinId="9" hidden="1"/>
    <cellStyle name="Hiperlink Visitado" xfId="25538" builtinId="9" hidden="1"/>
    <cellStyle name="Hiperlink Visitado" xfId="25540" builtinId="9" hidden="1"/>
    <cellStyle name="Hiperlink Visitado" xfId="25542" builtinId="9" hidden="1"/>
    <cellStyle name="Hiperlink Visitado" xfId="25544" builtinId="9" hidden="1"/>
    <cellStyle name="Hiperlink Visitado" xfId="25546" builtinId="9" hidden="1"/>
    <cellStyle name="Hiperlink Visitado" xfId="25548" builtinId="9" hidden="1"/>
    <cellStyle name="Hiperlink Visitado" xfId="25550" builtinId="9" hidden="1"/>
    <cellStyle name="Hiperlink Visitado" xfId="25552" builtinId="9" hidden="1"/>
    <cellStyle name="Hiperlink Visitado" xfId="25554" builtinId="9" hidden="1"/>
    <cellStyle name="Hiperlink Visitado" xfId="25556" builtinId="9" hidden="1"/>
    <cellStyle name="Hiperlink Visitado" xfId="25558" builtinId="9" hidden="1"/>
    <cellStyle name="Hiperlink Visitado" xfId="25560" builtinId="9" hidden="1"/>
    <cellStyle name="Hiperlink Visitado" xfId="25562" builtinId="9" hidden="1"/>
    <cellStyle name="Hiperlink Visitado" xfId="25564" builtinId="9" hidden="1"/>
    <cellStyle name="Hiperlink Visitado" xfId="25566" builtinId="9" hidden="1"/>
    <cellStyle name="Hiperlink Visitado" xfId="25568" builtinId="9" hidden="1"/>
    <cellStyle name="Hiperlink Visitado" xfId="25570" builtinId="9" hidden="1"/>
    <cellStyle name="Hiperlink Visitado" xfId="25572" builtinId="9" hidden="1"/>
    <cellStyle name="Hiperlink Visitado" xfId="25574" builtinId="9" hidden="1"/>
    <cellStyle name="Hiperlink Visitado" xfId="25576" builtinId="9" hidden="1"/>
    <cellStyle name="Hiperlink Visitado" xfId="25578" builtinId="9" hidden="1"/>
    <cellStyle name="Hiperlink Visitado" xfId="25580" builtinId="9" hidden="1"/>
    <cellStyle name="Hiperlink Visitado" xfId="25582" builtinId="9" hidden="1"/>
    <cellStyle name="Hiperlink Visitado" xfId="25584" builtinId="9" hidden="1"/>
    <cellStyle name="Hiperlink Visitado" xfId="25586" builtinId="9" hidden="1"/>
    <cellStyle name="Hiperlink Visitado" xfId="25588" builtinId="9" hidden="1"/>
    <cellStyle name="Hiperlink Visitado" xfId="25590" builtinId="9" hidden="1"/>
    <cellStyle name="Hiperlink Visitado" xfId="25592" builtinId="9" hidden="1"/>
    <cellStyle name="Hiperlink Visitado" xfId="25594" builtinId="9" hidden="1"/>
    <cellStyle name="Hiperlink Visitado" xfId="25596" builtinId="9" hidden="1"/>
    <cellStyle name="Hiperlink Visitado" xfId="25598" builtinId="9" hidden="1"/>
    <cellStyle name="Hiperlink Visitado" xfId="25600" builtinId="9" hidden="1"/>
    <cellStyle name="Hiperlink Visitado" xfId="25602" builtinId="9" hidden="1"/>
    <cellStyle name="Hiperlink Visitado" xfId="24917" builtinId="9" hidden="1"/>
    <cellStyle name="Hiperlink Visitado" xfId="25606" builtinId="9" hidden="1"/>
    <cellStyle name="Hiperlink Visitado" xfId="25608" builtinId="9" hidden="1"/>
    <cellStyle name="Hiperlink Visitado" xfId="25610" builtinId="9" hidden="1"/>
    <cellStyle name="Hiperlink Visitado" xfId="25612" builtinId="9" hidden="1"/>
    <cellStyle name="Hiperlink Visitado" xfId="25614" builtinId="9" hidden="1"/>
    <cellStyle name="Hiperlink Visitado" xfId="25616" builtinId="9" hidden="1"/>
    <cellStyle name="Hiperlink Visitado" xfId="25618" builtinId="9" hidden="1"/>
    <cellStyle name="Hiperlink Visitado" xfId="25620" builtinId="9" hidden="1"/>
    <cellStyle name="Hiperlink Visitado" xfId="25622" builtinId="9" hidden="1"/>
    <cellStyle name="Hiperlink Visitado" xfId="25624" builtinId="9" hidden="1"/>
    <cellStyle name="Hiperlink Visitado" xfId="25626" builtinId="9" hidden="1"/>
    <cellStyle name="Hiperlink Visitado" xfId="25628" builtinId="9" hidden="1"/>
    <cellStyle name="Hiperlink Visitado" xfId="25630" builtinId="9" hidden="1"/>
    <cellStyle name="Hiperlink Visitado" xfId="25632" builtinId="9" hidden="1"/>
    <cellStyle name="Hiperlink Visitado" xfId="25634" builtinId="9" hidden="1"/>
    <cellStyle name="Hiperlink Visitado" xfId="25636" builtinId="9" hidden="1"/>
    <cellStyle name="Hiperlink Visitado" xfId="25638" builtinId="9" hidden="1"/>
    <cellStyle name="Hiperlink Visitado" xfId="25640" builtinId="9" hidden="1"/>
    <cellStyle name="Hiperlink Visitado" xfId="25642" builtinId="9" hidden="1"/>
    <cellStyle name="Hiperlink Visitado" xfId="25644" builtinId="9" hidden="1"/>
    <cellStyle name="Hiperlink Visitado" xfId="25646" builtinId="9" hidden="1"/>
    <cellStyle name="Hiperlink Visitado" xfId="25648" builtinId="9" hidden="1"/>
    <cellStyle name="Hiperlink Visitado" xfId="25650" builtinId="9" hidden="1"/>
    <cellStyle name="Hiperlink Visitado" xfId="25652" builtinId="9" hidden="1"/>
    <cellStyle name="Hiperlink Visitado" xfId="25654" builtinId="9" hidden="1"/>
    <cellStyle name="Hiperlink Visitado" xfId="25656" builtinId="9" hidden="1"/>
    <cellStyle name="Hiperlink Visitado" xfId="25658" builtinId="9" hidden="1"/>
    <cellStyle name="Hiperlink Visitado" xfId="25660" builtinId="9" hidden="1"/>
    <cellStyle name="Hiperlink Visitado" xfId="25662" builtinId="9" hidden="1"/>
    <cellStyle name="Hiperlink Visitado" xfId="25664" builtinId="9" hidden="1"/>
    <cellStyle name="Hiperlink Visitado" xfId="25666" builtinId="9" hidden="1"/>
    <cellStyle name="Hiperlink Visitado" xfId="25668" builtinId="9" hidden="1"/>
    <cellStyle name="Hiperlink Visitado" xfId="25670" builtinId="9" hidden="1"/>
    <cellStyle name="Hiperlink Visitado" xfId="25672" builtinId="9" hidden="1"/>
    <cellStyle name="Hiperlink Visitado" xfId="25674" builtinId="9" hidden="1"/>
    <cellStyle name="Hiperlink Visitado" xfId="25676" builtinId="9" hidden="1"/>
    <cellStyle name="Hiperlink Visitado" xfId="25678" builtinId="9" hidden="1"/>
    <cellStyle name="Hiperlink Visitado" xfId="25680" builtinId="9" hidden="1"/>
    <cellStyle name="Hiperlink Visitado" xfId="25682" builtinId="9" hidden="1"/>
    <cellStyle name="Hiperlink Visitado" xfId="25684" builtinId="9" hidden="1"/>
    <cellStyle name="Hiperlink Visitado" xfId="25686" builtinId="9" hidden="1"/>
    <cellStyle name="Hiperlink Visitado" xfId="25688" builtinId="9" hidden="1"/>
    <cellStyle name="Hiperlink Visitado" xfId="25690" builtinId="9" hidden="1"/>
    <cellStyle name="Hiperlink Visitado" xfId="25692" builtinId="9" hidden="1"/>
    <cellStyle name="Hiperlink Visitado" xfId="25694" builtinId="9" hidden="1"/>
    <cellStyle name="Hiperlink Visitado" xfId="25696" builtinId="9" hidden="1"/>
    <cellStyle name="Hiperlink Visitado" xfId="25698" builtinId="9" hidden="1"/>
    <cellStyle name="Hiperlink Visitado" xfId="25700" builtinId="9" hidden="1"/>
    <cellStyle name="Hiperlink Visitado" xfId="25015" builtinId="9" hidden="1"/>
    <cellStyle name="Hiperlink Visitado" xfId="25704" builtinId="9" hidden="1"/>
    <cellStyle name="Hiperlink Visitado" xfId="25706" builtinId="9" hidden="1"/>
    <cellStyle name="Hiperlink Visitado" xfId="25708" builtinId="9" hidden="1"/>
    <cellStyle name="Hiperlink Visitado" xfId="25710" builtinId="9" hidden="1"/>
    <cellStyle name="Hiperlink Visitado" xfId="25712" builtinId="9" hidden="1"/>
    <cellStyle name="Hiperlink Visitado" xfId="25714" builtinId="9" hidden="1"/>
    <cellStyle name="Hiperlink Visitado" xfId="25716" builtinId="9" hidden="1"/>
    <cellStyle name="Hiperlink Visitado" xfId="25718" builtinId="9" hidden="1"/>
    <cellStyle name="Hiperlink Visitado" xfId="25720" builtinId="9" hidden="1"/>
    <cellStyle name="Hiperlink Visitado" xfId="25722" builtinId="9" hidden="1"/>
    <cellStyle name="Hiperlink Visitado" xfId="25724" builtinId="9" hidden="1"/>
    <cellStyle name="Hiperlink Visitado" xfId="25726" builtinId="9" hidden="1"/>
    <cellStyle name="Hiperlink Visitado" xfId="25728" builtinId="9" hidden="1"/>
    <cellStyle name="Hiperlink Visitado" xfId="25730" builtinId="9" hidden="1"/>
    <cellStyle name="Hiperlink Visitado" xfId="25732" builtinId="9" hidden="1"/>
    <cellStyle name="Hiperlink Visitado" xfId="25734" builtinId="9" hidden="1"/>
    <cellStyle name="Hiperlink Visitado" xfId="25736" builtinId="9" hidden="1"/>
    <cellStyle name="Hiperlink Visitado" xfId="25738" builtinId="9" hidden="1"/>
    <cellStyle name="Hiperlink Visitado" xfId="25740" builtinId="9" hidden="1"/>
    <cellStyle name="Hiperlink Visitado" xfId="25742" builtinId="9" hidden="1"/>
    <cellStyle name="Hiperlink Visitado" xfId="25744" builtinId="9" hidden="1"/>
    <cellStyle name="Hiperlink Visitado" xfId="25746" builtinId="9" hidden="1"/>
    <cellStyle name="Hiperlink Visitado" xfId="25748" builtinId="9" hidden="1"/>
    <cellStyle name="Hiperlink Visitado" xfId="25750" builtinId="9" hidden="1"/>
    <cellStyle name="Hiperlink Visitado" xfId="25752" builtinId="9" hidden="1"/>
    <cellStyle name="Hiperlink Visitado" xfId="25754" builtinId="9" hidden="1"/>
    <cellStyle name="Hiperlink Visitado" xfId="25756" builtinId="9" hidden="1"/>
    <cellStyle name="Hiperlink Visitado" xfId="25758" builtinId="9" hidden="1"/>
    <cellStyle name="Hiperlink Visitado" xfId="25760" builtinId="9" hidden="1"/>
    <cellStyle name="Hiperlink Visitado" xfId="25762" builtinId="9" hidden="1"/>
    <cellStyle name="Hiperlink Visitado" xfId="25764" builtinId="9" hidden="1"/>
    <cellStyle name="Hiperlink Visitado" xfId="25766" builtinId="9" hidden="1"/>
    <cellStyle name="Hiperlink Visitado" xfId="25768" builtinId="9" hidden="1"/>
    <cellStyle name="Hiperlink Visitado" xfId="25770" builtinId="9" hidden="1"/>
    <cellStyle name="Hiperlink Visitado" xfId="25772" builtinId="9" hidden="1"/>
    <cellStyle name="Hiperlink Visitado" xfId="25774" builtinId="9" hidden="1"/>
    <cellStyle name="Hiperlink Visitado" xfId="25776" builtinId="9" hidden="1"/>
    <cellStyle name="Hiperlink Visitado" xfId="25778" builtinId="9" hidden="1"/>
    <cellStyle name="Hiperlink Visitado" xfId="25780" builtinId="9" hidden="1"/>
    <cellStyle name="Hiperlink Visitado" xfId="25782" builtinId="9" hidden="1"/>
    <cellStyle name="Hiperlink Visitado" xfId="25784" builtinId="9" hidden="1"/>
    <cellStyle name="Hiperlink Visitado" xfId="25786" builtinId="9" hidden="1"/>
    <cellStyle name="Hiperlink Visitado" xfId="25788" builtinId="9" hidden="1"/>
    <cellStyle name="Hiperlink Visitado" xfId="25790" builtinId="9" hidden="1"/>
    <cellStyle name="Hiperlink Visitado" xfId="25792" builtinId="9" hidden="1"/>
    <cellStyle name="Hiperlink Visitado" xfId="25794" builtinId="9" hidden="1"/>
    <cellStyle name="Hiperlink Visitado" xfId="25796" builtinId="9" hidden="1"/>
    <cellStyle name="Hiperlink Visitado" xfId="25798" builtinId="9" hidden="1"/>
    <cellStyle name="Hiperlink Visitado" xfId="25113" builtinId="9" hidden="1"/>
    <cellStyle name="Hiperlink Visitado" xfId="25802" builtinId="9" hidden="1"/>
    <cellStyle name="Hiperlink Visitado" xfId="25804" builtinId="9" hidden="1"/>
    <cellStyle name="Hiperlink Visitado" xfId="25806" builtinId="9" hidden="1"/>
    <cellStyle name="Hiperlink Visitado" xfId="25808" builtinId="9" hidden="1"/>
    <cellStyle name="Hiperlink Visitado" xfId="25810" builtinId="9" hidden="1"/>
    <cellStyle name="Hiperlink Visitado" xfId="25812" builtinId="9" hidden="1"/>
    <cellStyle name="Hiperlink Visitado" xfId="25814" builtinId="9" hidden="1"/>
    <cellStyle name="Hiperlink Visitado" xfId="25816" builtinId="9" hidden="1"/>
    <cellStyle name="Hiperlink Visitado" xfId="25818" builtinId="9" hidden="1"/>
    <cellStyle name="Hiperlink Visitado" xfId="25820" builtinId="9" hidden="1"/>
    <cellStyle name="Hiperlink Visitado" xfId="25822" builtinId="9" hidden="1"/>
    <cellStyle name="Hiperlink Visitado" xfId="25824" builtinId="9" hidden="1"/>
    <cellStyle name="Hiperlink Visitado" xfId="25826" builtinId="9" hidden="1"/>
    <cellStyle name="Hiperlink Visitado" xfId="25828" builtinId="9" hidden="1"/>
    <cellStyle name="Hiperlink Visitado" xfId="25830" builtinId="9" hidden="1"/>
    <cellStyle name="Hiperlink Visitado" xfId="25832" builtinId="9" hidden="1"/>
    <cellStyle name="Hiperlink Visitado" xfId="25834" builtinId="9" hidden="1"/>
    <cellStyle name="Hiperlink Visitado" xfId="25836" builtinId="9" hidden="1"/>
    <cellStyle name="Hiperlink Visitado" xfId="25838" builtinId="9" hidden="1"/>
    <cellStyle name="Hiperlink Visitado" xfId="25840" builtinId="9" hidden="1"/>
    <cellStyle name="Hiperlink Visitado" xfId="25842" builtinId="9" hidden="1"/>
    <cellStyle name="Hiperlink Visitado" xfId="25844" builtinId="9" hidden="1"/>
    <cellStyle name="Hiperlink Visitado" xfId="25846" builtinId="9" hidden="1"/>
    <cellStyle name="Hiperlink Visitado" xfId="25848" builtinId="9" hidden="1"/>
    <cellStyle name="Hiperlink Visitado" xfId="25850" builtinId="9" hidden="1"/>
    <cellStyle name="Hiperlink Visitado" xfId="25852" builtinId="9" hidden="1"/>
    <cellStyle name="Hiperlink Visitado" xfId="25854" builtinId="9" hidden="1"/>
    <cellStyle name="Hiperlink Visitado" xfId="25856" builtinId="9" hidden="1"/>
    <cellStyle name="Hiperlink Visitado" xfId="25858" builtinId="9" hidden="1"/>
    <cellStyle name="Hiperlink Visitado" xfId="25860" builtinId="9" hidden="1"/>
    <cellStyle name="Hiperlink Visitado" xfId="25862" builtinId="9" hidden="1"/>
    <cellStyle name="Hiperlink Visitado" xfId="25864" builtinId="9" hidden="1"/>
    <cellStyle name="Hiperlink Visitado" xfId="25866" builtinId="9" hidden="1"/>
    <cellStyle name="Hiperlink Visitado" xfId="25868" builtinId="9" hidden="1"/>
    <cellStyle name="Hiperlink Visitado" xfId="25870" builtinId="9" hidden="1"/>
    <cellStyle name="Hiperlink Visitado" xfId="25872" builtinId="9" hidden="1"/>
    <cellStyle name="Hiperlink Visitado" xfId="25874" builtinId="9" hidden="1"/>
    <cellStyle name="Hiperlink Visitado" xfId="25876" builtinId="9" hidden="1"/>
    <cellStyle name="Hiperlink Visitado" xfId="25878" builtinId="9" hidden="1"/>
    <cellStyle name="Hiperlink Visitado" xfId="25880" builtinId="9" hidden="1"/>
    <cellStyle name="Hiperlink Visitado" xfId="25882" builtinId="9" hidden="1"/>
    <cellStyle name="Hiperlink Visitado" xfId="25884" builtinId="9" hidden="1"/>
    <cellStyle name="Hiperlink Visitado" xfId="25886" builtinId="9" hidden="1"/>
    <cellStyle name="Hiperlink Visitado" xfId="25888" builtinId="9" hidden="1"/>
    <cellStyle name="Hiperlink Visitado" xfId="25890" builtinId="9" hidden="1"/>
    <cellStyle name="Hiperlink Visitado" xfId="25892" builtinId="9" hidden="1"/>
    <cellStyle name="Hiperlink Visitado" xfId="25894" builtinId="9" hidden="1"/>
    <cellStyle name="Hiperlink Visitado" xfId="25896" builtinId="9" hidden="1"/>
    <cellStyle name="Hiperlink Visitado" xfId="25211" builtinId="9" hidden="1"/>
    <cellStyle name="Hiperlink Visitado" xfId="25900" builtinId="9" hidden="1"/>
    <cellStyle name="Hiperlink Visitado" xfId="25902" builtinId="9" hidden="1"/>
    <cellStyle name="Hiperlink Visitado" xfId="25904" builtinId="9" hidden="1"/>
    <cellStyle name="Hiperlink Visitado" xfId="25906" builtinId="9" hidden="1"/>
    <cellStyle name="Hiperlink Visitado" xfId="25908" builtinId="9" hidden="1"/>
    <cellStyle name="Hiperlink Visitado" xfId="25910" builtinId="9" hidden="1"/>
    <cellStyle name="Hiperlink Visitado" xfId="25912" builtinId="9" hidden="1"/>
    <cellStyle name="Hiperlink Visitado" xfId="25914" builtinId="9" hidden="1"/>
    <cellStyle name="Hiperlink Visitado" xfId="25916" builtinId="9" hidden="1"/>
    <cellStyle name="Hiperlink Visitado" xfId="25918" builtinId="9" hidden="1"/>
    <cellStyle name="Hiperlink Visitado" xfId="25920" builtinId="9" hidden="1"/>
    <cellStyle name="Hiperlink Visitado" xfId="25922" builtinId="9" hidden="1"/>
    <cellStyle name="Hiperlink Visitado" xfId="25924" builtinId="9" hidden="1"/>
    <cellStyle name="Hiperlink Visitado" xfId="25926" builtinId="9" hidden="1"/>
    <cellStyle name="Hiperlink Visitado" xfId="25928" builtinId="9" hidden="1"/>
    <cellStyle name="Hiperlink Visitado" xfId="25930" builtinId="9" hidden="1"/>
    <cellStyle name="Hiperlink Visitado" xfId="25932" builtinId="9" hidden="1"/>
    <cellStyle name="Hiperlink Visitado" xfId="25934" builtinId="9" hidden="1"/>
    <cellStyle name="Hiperlink Visitado" xfId="25936" builtinId="9" hidden="1"/>
    <cellStyle name="Hiperlink Visitado" xfId="25938" builtinId="9" hidden="1"/>
    <cellStyle name="Hiperlink Visitado" xfId="25940" builtinId="9" hidden="1"/>
    <cellStyle name="Hiperlink Visitado" xfId="25942" builtinId="9" hidden="1"/>
    <cellStyle name="Hiperlink Visitado" xfId="25944" builtinId="9" hidden="1"/>
    <cellStyle name="Hiperlink Visitado" xfId="25946" builtinId="9" hidden="1"/>
    <cellStyle name="Hiperlink Visitado" xfId="25948" builtinId="9" hidden="1"/>
    <cellStyle name="Hiperlink Visitado" xfId="25950" builtinId="9" hidden="1"/>
    <cellStyle name="Hiperlink Visitado" xfId="25952" builtinId="9" hidden="1"/>
    <cellStyle name="Hiperlink Visitado" xfId="25954" builtinId="9" hidden="1"/>
    <cellStyle name="Hiperlink Visitado" xfId="25956" builtinId="9" hidden="1"/>
    <cellStyle name="Hiperlink Visitado" xfId="25958" builtinId="9" hidden="1"/>
    <cellStyle name="Hiperlink Visitado" xfId="25960" builtinId="9" hidden="1"/>
    <cellStyle name="Hiperlink Visitado" xfId="25962" builtinId="9" hidden="1"/>
    <cellStyle name="Hiperlink Visitado" xfId="25964" builtinId="9" hidden="1"/>
    <cellStyle name="Hiperlink Visitado" xfId="25966" builtinId="9" hidden="1"/>
    <cellStyle name="Hiperlink Visitado" xfId="25968" builtinId="9" hidden="1"/>
    <cellStyle name="Hiperlink Visitado" xfId="25970" builtinId="9" hidden="1"/>
    <cellStyle name="Hiperlink Visitado" xfId="25972" builtinId="9" hidden="1"/>
    <cellStyle name="Hiperlink Visitado" xfId="25974" builtinId="9" hidden="1"/>
    <cellStyle name="Hiperlink Visitado" xfId="25976" builtinId="9" hidden="1"/>
    <cellStyle name="Hiperlink Visitado" xfId="25978" builtinId="9" hidden="1"/>
    <cellStyle name="Hiperlink Visitado" xfId="25980" builtinId="9" hidden="1"/>
    <cellStyle name="Hiperlink Visitado" xfId="25982" builtinId="9" hidden="1"/>
    <cellStyle name="Hiperlink Visitado" xfId="25984" builtinId="9" hidden="1"/>
    <cellStyle name="Hiperlink Visitado" xfId="25986" builtinId="9" hidden="1"/>
    <cellStyle name="Hiperlink Visitado" xfId="25988" builtinId="9" hidden="1"/>
    <cellStyle name="Hiperlink Visitado" xfId="25990" builtinId="9" hidden="1"/>
    <cellStyle name="Hiperlink Visitado" xfId="25992" builtinId="9" hidden="1"/>
    <cellStyle name="Hiperlink Visitado" xfId="25994" builtinId="9" hidden="1"/>
    <cellStyle name="Hiperlink Visitado" xfId="25309" builtinId="9" hidden="1"/>
    <cellStyle name="Hiperlink Visitado" xfId="25998" builtinId="9" hidden="1"/>
    <cellStyle name="Hiperlink Visitado" xfId="26000" builtinId="9" hidden="1"/>
    <cellStyle name="Hiperlink Visitado" xfId="26002" builtinId="9" hidden="1"/>
    <cellStyle name="Hiperlink Visitado" xfId="26004" builtinId="9" hidden="1"/>
    <cellStyle name="Hiperlink Visitado" xfId="26006" builtinId="9" hidden="1"/>
    <cellStyle name="Hiperlink Visitado" xfId="26008" builtinId="9" hidden="1"/>
    <cellStyle name="Hiperlink Visitado" xfId="26010" builtinId="9" hidden="1"/>
    <cellStyle name="Hiperlink Visitado" xfId="26012" builtinId="9" hidden="1"/>
    <cellStyle name="Hiperlink Visitado" xfId="26014" builtinId="9" hidden="1"/>
    <cellStyle name="Hiperlink Visitado" xfId="26016" builtinId="9" hidden="1"/>
    <cellStyle name="Hiperlink Visitado" xfId="26018" builtinId="9" hidden="1"/>
    <cellStyle name="Hiperlink Visitado" xfId="26020" builtinId="9" hidden="1"/>
    <cellStyle name="Hiperlink Visitado" xfId="26022" builtinId="9" hidden="1"/>
    <cellStyle name="Hiperlink Visitado" xfId="26024" builtinId="9" hidden="1"/>
    <cellStyle name="Hiperlink Visitado" xfId="26026" builtinId="9" hidden="1"/>
    <cellStyle name="Hiperlink Visitado" xfId="26028" builtinId="9" hidden="1"/>
    <cellStyle name="Hiperlink Visitado" xfId="26030" builtinId="9" hidden="1"/>
    <cellStyle name="Hiperlink Visitado" xfId="26032" builtinId="9" hidden="1"/>
    <cellStyle name="Hiperlink Visitado" xfId="26034" builtinId="9" hidden="1"/>
    <cellStyle name="Hiperlink Visitado" xfId="26036" builtinId="9" hidden="1"/>
    <cellStyle name="Hiperlink Visitado" xfId="26038" builtinId="9" hidden="1"/>
    <cellStyle name="Hiperlink Visitado" xfId="26040" builtinId="9" hidden="1"/>
    <cellStyle name="Hiperlink Visitado" xfId="26042" builtinId="9" hidden="1"/>
    <cellStyle name="Hiperlink Visitado" xfId="26044" builtinId="9" hidden="1"/>
    <cellStyle name="Hiperlink Visitado" xfId="26046" builtinId="9" hidden="1"/>
    <cellStyle name="Hiperlink Visitado" xfId="26048" builtinId="9" hidden="1"/>
    <cellStyle name="Hiperlink Visitado" xfId="26050" builtinId="9" hidden="1"/>
    <cellStyle name="Hiperlink Visitado" xfId="26052" builtinId="9" hidden="1"/>
    <cellStyle name="Hiperlink Visitado" xfId="26054" builtinId="9" hidden="1"/>
    <cellStyle name="Hiperlink Visitado" xfId="26056" builtinId="9" hidden="1"/>
    <cellStyle name="Hiperlink Visitado" xfId="26058" builtinId="9" hidden="1"/>
    <cellStyle name="Hiperlink Visitado" xfId="26060" builtinId="9" hidden="1"/>
    <cellStyle name="Hiperlink Visitado" xfId="26062" builtinId="9" hidden="1"/>
    <cellStyle name="Hiperlink Visitado" xfId="26064" builtinId="9" hidden="1"/>
    <cellStyle name="Hiperlink Visitado" xfId="26066" builtinId="9" hidden="1"/>
    <cellStyle name="Hiperlink Visitado" xfId="26068" builtinId="9" hidden="1"/>
    <cellStyle name="Hiperlink Visitado" xfId="26070" builtinId="9" hidden="1"/>
    <cellStyle name="Hiperlink Visitado" xfId="26072" builtinId="9" hidden="1"/>
    <cellStyle name="Hiperlink Visitado" xfId="26074" builtinId="9" hidden="1"/>
    <cellStyle name="Hiperlink Visitado" xfId="26076" builtinId="9" hidden="1"/>
    <cellStyle name="Hiperlink Visitado" xfId="26078" builtinId="9" hidden="1"/>
    <cellStyle name="Hiperlink Visitado" xfId="26080" builtinId="9" hidden="1"/>
    <cellStyle name="Hiperlink Visitado" xfId="26082" builtinId="9" hidden="1"/>
    <cellStyle name="Hiperlink Visitado" xfId="26084" builtinId="9" hidden="1"/>
    <cellStyle name="Hiperlink Visitado" xfId="26086" builtinId="9" hidden="1"/>
    <cellStyle name="Hiperlink Visitado" xfId="26088" builtinId="9" hidden="1"/>
    <cellStyle name="Hiperlink Visitado" xfId="26090" builtinId="9" hidden="1"/>
    <cellStyle name="Hiperlink Visitado" xfId="26092" builtinId="9" hidden="1"/>
    <cellStyle name="Hiperlink Visitado" xfId="25407" builtinId="9" hidden="1"/>
    <cellStyle name="Hiperlink Visitado" xfId="26096" builtinId="9" hidden="1"/>
    <cellStyle name="Hiperlink Visitado" xfId="26098" builtinId="9" hidden="1"/>
    <cellStyle name="Hiperlink Visitado" xfId="26100" builtinId="9" hidden="1"/>
    <cellStyle name="Hiperlink Visitado" xfId="26102" builtinId="9" hidden="1"/>
    <cellStyle name="Hiperlink Visitado" xfId="26104" builtinId="9" hidden="1"/>
    <cellStyle name="Hiperlink Visitado" xfId="26106" builtinId="9" hidden="1"/>
    <cellStyle name="Hiperlink Visitado" xfId="26108" builtinId="9" hidden="1"/>
    <cellStyle name="Hiperlink Visitado" xfId="26110" builtinId="9" hidden="1"/>
    <cellStyle name="Hiperlink Visitado" xfId="26112" builtinId="9" hidden="1"/>
    <cellStyle name="Hiperlink Visitado" xfId="26114" builtinId="9" hidden="1"/>
    <cellStyle name="Hiperlink Visitado" xfId="26116" builtinId="9" hidden="1"/>
    <cellStyle name="Hiperlink Visitado" xfId="26118" builtinId="9" hidden="1"/>
    <cellStyle name="Hiperlink Visitado" xfId="26120" builtinId="9" hidden="1"/>
    <cellStyle name="Hiperlink Visitado" xfId="26122" builtinId="9" hidden="1"/>
    <cellStyle name="Hiperlink Visitado" xfId="26124" builtinId="9" hidden="1"/>
    <cellStyle name="Hiperlink Visitado" xfId="26126" builtinId="9" hidden="1"/>
    <cellStyle name="Hiperlink Visitado" xfId="26128" builtinId="9" hidden="1"/>
    <cellStyle name="Hiperlink Visitado" xfId="26130" builtinId="9" hidden="1"/>
    <cellStyle name="Hiperlink Visitado" xfId="26132" builtinId="9" hidden="1"/>
    <cellStyle name="Hiperlink Visitado" xfId="26134" builtinId="9" hidden="1"/>
    <cellStyle name="Hiperlink Visitado" xfId="26136" builtinId="9" hidden="1"/>
    <cellStyle name="Hiperlink Visitado" xfId="26138" builtinId="9" hidden="1"/>
    <cellStyle name="Hiperlink Visitado" xfId="26140" builtinId="9" hidden="1"/>
    <cellStyle name="Hiperlink Visitado" xfId="26142" builtinId="9" hidden="1"/>
    <cellStyle name="Hiperlink Visitado" xfId="26144" builtinId="9" hidden="1"/>
    <cellStyle name="Hiperlink Visitado" xfId="26146" builtinId="9" hidden="1"/>
    <cellStyle name="Hiperlink Visitado" xfId="26148" builtinId="9" hidden="1"/>
    <cellStyle name="Hiperlink Visitado" xfId="26150" builtinId="9" hidden="1"/>
    <cellStyle name="Hiperlink Visitado" xfId="26152" builtinId="9" hidden="1"/>
    <cellStyle name="Hiperlink Visitado" xfId="26154" builtinId="9" hidden="1"/>
    <cellStyle name="Hiperlink Visitado" xfId="26156" builtinId="9" hidden="1"/>
    <cellStyle name="Hiperlink Visitado" xfId="26158" builtinId="9" hidden="1"/>
    <cellStyle name="Hiperlink Visitado" xfId="26160" builtinId="9" hidden="1"/>
    <cellStyle name="Hiperlink Visitado" xfId="26162" builtinId="9" hidden="1"/>
    <cellStyle name="Hiperlink Visitado" xfId="26164" builtinId="9" hidden="1"/>
    <cellStyle name="Hiperlink Visitado" xfId="26166" builtinId="9" hidden="1"/>
    <cellStyle name="Hiperlink Visitado" xfId="26168" builtinId="9" hidden="1"/>
    <cellStyle name="Hiperlink Visitado" xfId="26170" builtinId="9" hidden="1"/>
    <cellStyle name="Hiperlink Visitado" xfId="26172" builtinId="9" hidden="1"/>
    <cellStyle name="Hiperlink Visitado" xfId="26174" builtinId="9" hidden="1"/>
    <cellStyle name="Hiperlink Visitado" xfId="26176" builtinId="9" hidden="1"/>
    <cellStyle name="Hiperlink Visitado" xfId="26178" builtinId="9" hidden="1"/>
    <cellStyle name="Hiperlink Visitado" xfId="26180" builtinId="9" hidden="1"/>
    <cellStyle name="Hiperlink Visitado" xfId="26182" builtinId="9" hidden="1"/>
    <cellStyle name="Hiperlink Visitado" xfId="26184" builtinId="9" hidden="1"/>
    <cellStyle name="Hiperlink Visitado" xfId="26186" builtinId="9" hidden="1"/>
    <cellStyle name="Hiperlink Visitado" xfId="26188" builtinId="9" hidden="1"/>
    <cellStyle name="Hiperlink Visitado" xfId="26190" builtinId="9" hidden="1"/>
    <cellStyle name="Hiperlink Visitado" xfId="25505" builtinId="9" hidden="1"/>
    <cellStyle name="Hiperlink Visitado" xfId="26194" builtinId="9" hidden="1"/>
    <cellStyle name="Hiperlink Visitado" xfId="26196" builtinId="9" hidden="1"/>
    <cellStyle name="Hiperlink Visitado" xfId="26198" builtinId="9" hidden="1"/>
    <cellStyle name="Hiperlink Visitado" xfId="26200" builtinId="9" hidden="1"/>
    <cellStyle name="Hiperlink Visitado" xfId="26202" builtinId="9" hidden="1"/>
    <cellStyle name="Hiperlink Visitado" xfId="26204" builtinId="9" hidden="1"/>
    <cellStyle name="Hiperlink Visitado" xfId="26206" builtinId="9" hidden="1"/>
    <cellStyle name="Hiperlink Visitado" xfId="26208" builtinId="9" hidden="1"/>
    <cellStyle name="Hiperlink Visitado" xfId="26210" builtinId="9" hidden="1"/>
    <cellStyle name="Hiperlink Visitado" xfId="26212" builtinId="9" hidden="1"/>
    <cellStyle name="Hiperlink Visitado" xfId="26214" builtinId="9" hidden="1"/>
    <cellStyle name="Hiperlink Visitado" xfId="26216" builtinId="9" hidden="1"/>
    <cellStyle name="Hiperlink Visitado" xfId="26218" builtinId="9" hidden="1"/>
    <cellStyle name="Hiperlink Visitado" xfId="26220" builtinId="9" hidden="1"/>
    <cellStyle name="Hiperlink Visitado" xfId="26222" builtinId="9" hidden="1"/>
    <cellStyle name="Hiperlink Visitado" xfId="26224" builtinId="9" hidden="1"/>
    <cellStyle name="Hiperlink Visitado" xfId="26226" builtinId="9" hidden="1"/>
    <cellStyle name="Hiperlink Visitado" xfId="26228" builtinId="9" hidden="1"/>
    <cellStyle name="Hiperlink Visitado" xfId="26230" builtinId="9" hidden="1"/>
    <cellStyle name="Hiperlink Visitado" xfId="26232" builtinId="9" hidden="1"/>
    <cellStyle name="Hiperlink Visitado" xfId="26234" builtinId="9" hidden="1"/>
    <cellStyle name="Hiperlink Visitado" xfId="26236" builtinId="9" hidden="1"/>
    <cellStyle name="Hiperlink Visitado" xfId="26238" builtinId="9" hidden="1"/>
    <cellStyle name="Hiperlink Visitado" xfId="26240" builtinId="9" hidden="1"/>
    <cellStyle name="Hiperlink Visitado" xfId="26242" builtinId="9" hidden="1"/>
    <cellStyle name="Hiperlink Visitado" xfId="26244" builtinId="9" hidden="1"/>
    <cellStyle name="Hiperlink Visitado" xfId="26246" builtinId="9" hidden="1"/>
    <cellStyle name="Hiperlink Visitado" xfId="26248" builtinId="9" hidden="1"/>
    <cellStyle name="Hiperlink Visitado" xfId="26250" builtinId="9" hidden="1"/>
    <cellStyle name="Hiperlink Visitado" xfId="26252" builtinId="9" hidden="1"/>
    <cellStyle name="Hiperlink Visitado" xfId="26254" builtinId="9" hidden="1"/>
    <cellStyle name="Hiperlink Visitado" xfId="26256" builtinId="9" hidden="1"/>
    <cellStyle name="Hiperlink Visitado" xfId="26258" builtinId="9" hidden="1"/>
    <cellStyle name="Hiperlink Visitado" xfId="26260" builtinId="9" hidden="1"/>
    <cellStyle name="Hiperlink Visitado" xfId="26262" builtinId="9" hidden="1"/>
    <cellStyle name="Hiperlink Visitado" xfId="26264" builtinId="9" hidden="1"/>
    <cellStyle name="Hiperlink Visitado" xfId="26266" builtinId="9" hidden="1"/>
    <cellStyle name="Hiperlink Visitado" xfId="26268" builtinId="9" hidden="1"/>
    <cellStyle name="Hiperlink Visitado" xfId="26270" builtinId="9" hidden="1"/>
    <cellStyle name="Hiperlink Visitado" xfId="26272" builtinId="9" hidden="1"/>
    <cellStyle name="Hiperlink Visitado" xfId="26274" builtinId="9" hidden="1"/>
    <cellStyle name="Hiperlink Visitado" xfId="26276" builtinId="9" hidden="1"/>
    <cellStyle name="Hiperlink Visitado" xfId="26278" builtinId="9" hidden="1"/>
    <cellStyle name="Hiperlink Visitado" xfId="26280" builtinId="9" hidden="1"/>
    <cellStyle name="Hiperlink Visitado" xfId="26282" builtinId="9" hidden="1"/>
    <cellStyle name="Hiperlink Visitado" xfId="26284" builtinId="9" hidden="1"/>
    <cellStyle name="Hiperlink Visitado" xfId="26286" builtinId="9" hidden="1"/>
    <cellStyle name="Hiperlink Visitado" xfId="26288" builtinId="9" hidden="1"/>
    <cellStyle name="Hiperlink Visitado" xfId="25603" builtinId="9" hidden="1"/>
    <cellStyle name="Hiperlink Visitado" xfId="26292" builtinId="9" hidden="1"/>
    <cellStyle name="Hiperlink Visitado" xfId="26294" builtinId="9" hidden="1"/>
    <cellStyle name="Hiperlink Visitado" xfId="26296" builtinId="9" hidden="1"/>
    <cellStyle name="Hiperlink Visitado" xfId="26298" builtinId="9" hidden="1"/>
    <cellStyle name="Hiperlink Visitado" xfId="26300" builtinId="9" hidden="1"/>
    <cellStyle name="Hiperlink Visitado" xfId="26302" builtinId="9" hidden="1"/>
    <cellStyle name="Hiperlink Visitado" xfId="26304" builtinId="9" hidden="1"/>
    <cellStyle name="Hiperlink Visitado" xfId="26306" builtinId="9" hidden="1"/>
    <cellStyle name="Hiperlink Visitado" xfId="26308" builtinId="9" hidden="1"/>
    <cellStyle name="Hiperlink Visitado" xfId="26310" builtinId="9" hidden="1"/>
    <cellStyle name="Hiperlink Visitado" xfId="26312" builtinId="9" hidden="1"/>
    <cellStyle name="Hiperlink Visitado" xfId="26314" builtinId="9" hidden="1"/>
    <cellStyle name="Hiperlink Visitado" xfId="26316" builtinId="9" hidden="1"/>
    <cellStyle name="Hiperlink Visitado" xfId="26318" builtinId="9" hidden="1"/>
    <cellStyle name="Hiperlink Visitado" xfId="26320" builtinId="9" hidden="1"/>
    <cellStyle name="Hiperlink Visitado" xfId="26322" builtinId="9" hidden="1"/>
    <cellStyle name="Hiperlink Visitado" xfId="26324" builtinId="9" hidden="1"/>
    <cellStyle name="Hiperlink Visitado" xfId="26326" builtinId="9" hidden="1"/>
    <cellStyle name="Hiperlink Visitado" xfId="26328" builtinId="9" hidden="1"/>
    <cellStyle name="Hiperlink Visitado" xfId="26330" builtinId="9" hidden="1"/>
    <cellStyle name="Hiperlink Visitado" xfId="26332" builtinId="9" hidden="1"/>
    <cellStyle name="Hiperlink Visitado" xfId="26334" builtinId="9" hidden="1"/>
    <cellStyle name="Hiperlink Visitado" xfId="26336" builtinId="9" hidden="1"/>
    <cellStyle name="Hiperlink Visitado" xfId="26338" builtinId="9" hidden="1"/>
    <cellStyle name="Hiperlink Visitado" xfId="26340" builtinId="9" hidden="1"/>
    <cellStyle name="Hiperlink Visitado" xfId="26342" builtinId="9" hidden="1"/>
    <cellStyle name="Hiperlink Visitado" xfId="26344" builtinId="9" hidden="1"/>
    <cellStyle name="Hiperlink Visitado" xfId="26346" builtinId="9" hidden="1"/>
    <cellStyle name="Hiperlink Visitado" xfId="26348" builtinId="9" hidden="1"/>
    <cellStyle name="Hiperlink Visitado" xfId="26350" builtinId="9" hidden="1"/>
    <cellStyle name="Hiperlink Visitado" xfId="26352" builtinId="9" hidden="1"/>
    <cellStyle name="Hiperlink Visitado" xfId="26354" builtinId="9" hidden="1"/>
    <cellStyle name="Hiperlink Visitado" xfId="26356" builtinId="9" hidden="1"/>
    <cellStyle name="Hiperlink Visitado" xfId="26358" builtinId="9" hidden="1"/>
    <cellStyle name="Hiperlink Visitado" xfId="26360" builtinId="9" hidden="1"/>
    <cellStyle name="Hiperlink Visitado" xfId="26362" builtinId="9" hidden="1"/>
    <cellStyle name="Hiperlink Visitado" xfId="26364" builtinId="9" hidden="1"/>
    <cellStyle name="Hiperlink Visitado" xfId="26366" builtinId="9" hidden="1"/>
    <cellStyle name="Hiperlink Visitado" xfId="26368" builtinId="9" hidden="1"/>
    <cellStyle name="Hiperlink Visitado" xfId="26370" builtinId="9" hidden="1"/>
    <cellStyle name="Hiperlink Visitado" xfId="26372" builtinId="9" hidden="1"/>
    <cellStyle name="Hiperlink Visitado" xfId="26374" builtinId="9" hidden="1"/>
    <cellStyle name="Hiperlink Visitado" xfId="26376" builtinId="9" hidden="1"/>
    <cellStyle name="Hiperlink Visitado" xfId="26378" builtinId="9" hidden="1"/>
    <cellStyle name="Hiperlink Visitado" xfId="26380" builtinId="9" hidden="1"/>
    <cellStyle name="Hiperlink Visitado" xfId="26382" builtinId="9" hidden="1"/>
    <cellStyle name="Hiperlink Visitado" xfId="26384" builtinId="9" hidden="1"/>
    <cellStyle name="Hiperlink Visitado" xfId="26386" builtinId="9" hidden="1"/>
    <cellStyle name="Hiperlink Visitado" xfId="25701" builtinId="9" hidden="1"/>
    <cellStyle name="Hiperlink Visitado" xfId="26390" builtinId="9" hidden="1"/>
    <cellStyle name="Hiperlink Visitado" xfId="26392" builtinId="9" hidden="1"/>
    <cellStyle name="Hiperlink Visitado" xfId="26394" builtinId="9" hidden="1"/>
    <cellStyle name="Hiperlink Visitado" xfId="26396" builtinId="9" hidden="1"/>
    <cellStyle name="Hiperlink Visitado" xfId="26398" builtinId="9" hidden="1"/>
    <cellStyle name="Hiperlink Visitado" xfId="26400" builtinId="9" hidden="1"/>
    <cellStyle name="Hiperlink Visitado" xfId="26402" builtinId="9" hidden="1"/>
    <cellStyle name="Hiperlink Visitado" xfId="26404" builtinId="9" hidden="1"/>
    <cellStyle name="Hiperlink Visitado" xfId="26406" builtinId="9" hidden="1"/>
    <cellStyle name="Hiperlink Visitado" xfId="26408" builtinId="9" hidden="1"/>
    <cellStyle name="Hiperlink Visitado" xfId="26410" builtinId="9" hidden="1"/>
    <cellStyle name="Hiperlink Visitado" xfId="26412" builtinId="9" hidden="1"/>
    <cellStyle name="Hiperlink Visitado" xfId="26414" builtinId="9" hidden="1"/>
    <cellStyle name="Hiperlink Visitado" xfId="26416" builtinId="9" hidden="1"/>
    <cellStyle name="Hiperlink Visitado" xfId="26418" builtinId="9" hidden="1"/>
    <cellStyle name="Hiperlink Visitado" xfId="26420" builtinId="9" hidden="1"/>
    <cellStyle name="Hiperlink Visitado" xfId="26422" builtinId="9" hidden="1"/>
    <cellStyle name="Hiperlink Visitado" xfId="26424" builtinId="9" hidden="1"/>
    <cellStyle name="Hiperlink Visitado" xfId="26426" builtinId="9" hidden="1"/>
    <cellStyle name="Hiperlink Visitado" xfId="26428" builtinId="9" hidden="1"/>
    <cellStyle name="Hiperlink Visitado" xfId="26430" builtinId="9" hidden="1"/>
    <cellStyle name="Hiperlink Visitado" xfId="26432" builtinId="9" hidden="1"/>
    <cellStyle name="Hiperlink Visitado" xfId="26434" builtinId="9" hidden="1"/>
    <cellStyle name="Hiperlink Visitado" xfId="26436" builtinId="9" hidden="1"/>
    <cellStyle name="Hiperlink Visitado" xfId="26438" builtinId="9" hidden="1"/>
    <cellStyle name="Hiperlink Visitado" xfId="26440" builtinId="9" hidden="1"/>
    <cellStyle name="Hiperlink Visitado" xfId="26442" builtinId="9" hidden="1"/>
    <cellStyle name="Hiperlink Visitado" xfId="26444" builtinId="9" hidden="1"/>
    <cellStyle name="Hiperlink Visitado" xfId="26446" builtinId="9" hidden="1"/>
    <cellStyle name="Hiperlink Visitado" xfId="26448" builtinId="9" hidden="1"/>
    <cellStyle name="Hiperlink Visitado" xfId="26450" builtinId="9" hidden="1"/>
    <cellStyle name="Hiperlink Visitado" xfId="26452" builtinId="9" hidden="1"/>
    <cellStyle name="Hiperlink Visitado" xfId="26454" builtinId="9" hidden="1"/>
    <cellStyle name="Hiperlink Visitado" xfId="26456" builtinId="9" hidden="1"/>
    <cellStyle name="Hiperlink Visitado" xfId="26458" builtinId="9" hidden="1"/>
    <cellStyle name="Hiperlink Visitado" xfId="26460" builtinId="9" hidden="1"/>
    <cellStyle name="Hiperlink Visitado" xfId="26462" builtinId="9" hidden="1"/>
    <cellStyle name="Hiperlink Visitado" xfId="26464" builtinId="9" hidden="1"/>
    <cellStyle name="Hiperlink Visitado" xfId="26466" builtinId="9" hidden="1"/>
    <cellStyle name="Hiperlink Visitado" xfId="26468" builtinId="9" hidden="1"/>
    <cellStyle name="Hiperlink Visitado" xfId="26470" builtinId="9" hidden="1"/>
    <cellStyle name="Hiperlink Visitado" xfId="26472" builtinId="9" hidden="1"/>
    <cellStyle name="Hiperlink Visitado" xfId="26474" builtinId="9" hidden="1"/>
    <cellStyle name="Hiperlink Visitado" xfId="26476" builtinId="9" hidden="1"/>
    <cellStyle name="Hiperlink Visitado" xfId="26478" builtinId="9" hidden="1"/>
    <cellStyle name="Hiperlink Visitado" xfId="26480" builtinId="9" hidden="1"/>
    <cellStyle name="Hiperlink Visitado" xfId="26482" builtinId="9" hidden="1"/>
    <cellStyle name="Hiperlink Visitado" xfId="26484" builtinId="9" hidden="1"/>
    <cellStyle name="Hiperlink Visitado" xfId="25799" builtinId="9" hidden="1"/>
    <cellStyle name="Hiperlink Visitado" xfId="26488" builtinId="9" hidden="1"/>
    <cellStyle name="Hiperlink Visitado" xfId="26490" builtinId="9" hidden="1"/>
    <cellStyle name="Hiperlink Visitado" xfId="26492" builtinId="9" hidden="1"/>
    <cellStyle name="Hiperlink Visitado" xfId="26494" builtinId="9" hidden="1"/>
    <cellStyle name="Hiperlink Visitado" xfId="26496" builtinId="9" hidden="1"/>
    <cellStyle name="Hiperlink Visitado" xfId="26498" builtinId="9" hidden="1"/>
    <cellStyle name="Hiperlink Visitado" xfId="26500" builtinId="9" hidden="1"/>
    <cellStyle name="Hiperlink Visitado" xfId="26502" builtinId="9" hidden="1"/>
    <cellStyle name="Hiperlink Visitado" xfId="26504" builtinId="9" hidden="1"/>
    <cellStyle name="Hiperlink Visitado" xfId="26506" builtinId="9" hidden="1"/>
    <cellStyle name="Hiperlink Visitado" xfId="26508" builtinId="9" hidden="1"/>
    <cellStyle name="Hiperlink Visitado" xfId="26510" builtinId="9" hidden="1"/>
    <cellStyle name="Hiperlink Visitado" xfId="26512" builtinId="9" hidden="1"/>
    <cellStyle name="Hiperlink Visitado" xfId="26514" builtinId="9" hidden="1"/>
    <cellStyle name="Hiperlink Visitado" xfId="26516" builtinId="9" hidden="1"/>
    <cellStyle name="Hiperlink Visitado" xfId="26518" builtinId="9" hidden="1"/>
    <cellStyle name="Hiperlink Visitado" xfId="26520" builtinId="9" hidden="1"/>
    <cellStyle name="Hiperlink Visitado" xfId="26522" builtinId="9" hidden="1"/>
    <cellStyle name="Hiperlink Visitado" xfId="26524" builtinId="9" hidden="1"/>
    <cellStyle name="Hiperlink Visitado" xfId="26526" builtinId="9" hidden="1"/>
    <cellStyle name="Hiperlink Visitado" xfId="26528" builtinId="9" hidden="1"/>
    <cellStyle name="Hiperlink Visitado" xfId="26530" builtinId="9" hidden="1"/>
    <cellStyle name="Hiperlink Visitado" xfId="26532" builtinId="9" hidden="1"/>
    <cellStyle name="Hiperlink Visitado" xfId="26534" builtinId="9" hidden="1"/>
    <cellStyle name="Hiperlink Visitado" xfId="26536" builtinId="9" hidden="1"/>
    <cellStyle name="Hiperlink Visitado" xfId="26538" builtinId="9" hidden="1"/>
    <cellStyle name="Hiperlink Visitado" xfId="26540" builtinId="9" hidden="1"/>
    <cellStyle name="Hiperlink Visitado" xfId="26542" builtinId="9" hidden="1"/>
    <cellStyle name="Hiperlink Visitado" xfId="26544" builtinId="9" hidden="1"/>
    <cellStyle name="Hiperlink Visitado" xfId="26546" builtinId="9" hidden="1"/>
    <cellStyle name="Hiperlink Visitado" xfId="26548" builtinId="9" hidden="1"/>
    <cellStyle name="Hiperlink Visitado" xfId="26550" builtinId="9" hidden="1"/>
    <cellStyle name="Hiperlink Visitado" xfId="26552" builtinId="9" hidden="1"/>
    <cellStyle name="Hiperlink Visitado" xfId="26554" builtinId="9" hidden="1"/>
    <cellStyle name="Hiperlink Visitado" xfId="26556" builtinId="9" hidden="1"/>
    <cellStyle name="Hiperlink Visitado" xfId="26558" builtinId="9" hidden="1"/>
    <cellStyle name="Hiperlink Visitado" xfId="26560" builtinId="9" hidden="1"/>
    <cellStyle name="Hiperlink Visitado" xfId="26562" builtinId="9" hidden="1"/>
    <cellStyle name="Hiperlink Visitado" xfId="26564" builtinId="9" hidden="1"/>
    <cellStyle name="Hiperlink Visitado" xfId="26566" builtinId="9" hidden="1"/>
    <cellStyle name="Hiperlink Visitado" xfId="26568" builtinId="9" hidden="1"/>
    <cellStyle name="Hiperlink Visitado" xfId="26570" builtinId="9" hidden="1"/>
    <cellStyle name="Hiperlink Visitado" xfId="26572" builtinId="9" hidden="1"/>
    <cellStyle name="Hiperlink Visitado" xfId="26574" builtinId="9" hidden="1"/>
    <cellStyle name="Hiperlink Visitado" xfId="26576" builtinId="9" hidden="1"/>
    <cellStyle name="Hiperlink Visitado" xfId="26578" builtinId="9" hidden="1"/>
    <cellStyle name="Hiperlink Visitado" xfId="26580" builtinId="9" hidden="1"/>
    <cellStyle name="Hiperlink Visitado" xfId="26582" builtinId="9" hidden="1"/>
    <cellStyle name="Hiperlink Visitado" xfId="25897" builtinId="9" hidden="1"/>
    <cellStyle name="Hiperlink Visitado" xfId="26586" builtinId="9" hidden="1"/>
    <cellStyle name="Hiperlink Visitado" xfId="26588" builtinId="9" hidden="1"/>
    <cellStyle name="Hiperlink Visitado" xfId="26590" builtinId="9" hidden="1"/>
    <cellStyle name="Hiperlink Visitado" xfId="26592" builtinId="9" hidden="1"/>
    <cellStyle name="Hiperlink Visitado" xfId="26594" builtinId="9" hidden="1"/>
    <cellStyle name="Hiperlink Visitado" xfId="26596" builtinId="9" hidden="1"/>
    <cellStyle name="Hiperlink Visitado" xfId="26598" builtinId="9" hidden="1"/>
    <cellStyle name="Hiperlink Visitado" xfId="26600" builtinId="9" hidden="1"/>
    <cellStyle name="Hiperlink Visitado" xfId="26602" builtinId="9" hidden="1"/>
    <cellStyle name="Hiperlink Visitado" xfId="26604" builtinId="9" hidden="1"/>
    <cellStyle name="Hiperlink Visitado" xfId="26606" builtinId="9" hidden="1"/>
    <cellStyle name="Hiperlink Visitado" xfId="26608" builtinId="9" hidden="1"/>
    <cellStyle name="Hiperlink Visitado" xfId="26610" builtinId="9" hidden="1"/>
    <cellStyle name="Hiperlink Visitado" xfId="26612" builtinId="9" hidden="1"/>
    <cellStyle name="Hiperlink Visitado" xfId="26614" builtinId="9" hidden="1"/>
    <cellStyle name="Hiperlink Visitado" xfId="26616" builtinId="9" hidden="1"/>
    <cellStyle name="Hiperlink Visitado" xfId="26618" builtinId="9" hidden="1"/>
    <cellStyle name="Hiperlink Visitado" xfId="26620" builtinId="9" hidden="1"/>
    <cellStyle name="Hiperlink Visitado" xfId="26622" builtinId="9" hidden="1"/>
    <cellStyle name="Hiperlink Visitado" xfId="26624" builtinId="9" hidden="1"/>
    <cellStyle name="Hiperlink Visitado" xfId="26626" builtinId="9" hidden="1"/>
    <cellStyle name="Hiperlink Visitado" xfId="26628" builtinId="9" hidden="1"/>
    <cellStyle name="Hiperlink Visitado" xfId="26630" builtinId="9" hidden="1"/>
    <cellStyle name="Hiperlink Visitado" xfId="26632" builtinId="9" hidden="1"/>
    <cellStyle name="Hiperlink Visitado" xfId="26634" builtinId="9" hidden="1"/>
    <cellStyle name="Hiperlink Visitado" xfId="26636" builtinId="9" hidden="1"/>
    <cellStyle name="Hiperlink Visitado" xfId="26638" builtinId="9" hidden="1"/>
    <cellStyle name="Hiperlink Visitado" xfId="26640" builtinId="9" hidden="1"/>
    <cellStyle name="Hiperlink Visitado" xfId="26642" builtinId="9" hidden="1"/>
    <cellStyle name="Hiperlink Visitado" xfId="26644" builtinId="9" hidden="1"/>
    <cellStyle name="Hiperlink Visitado" xfId="26646" builtinId="9" hidden="1"/>
    <cellStyle name="Hiperlink Visitado" xfId="26648" builtinId="9" hidden="1"/>
    <cellStyle name="Hiperlink Visitado" xfId="26650" builtinId="9" hidden="1"/>
    <cellStyle name="Hiperlink Visitado" xfId="26652" builtinId="9" hidden="1"/>
    <cellStyle name="Hiperlink Visitado" xfId="26654" builtinId="9" hidden="1"/>
    <cellStyle name="Hiperlink Visitado" xfId="26656" builtinId="9" hidden="1"/>
    <cellStyle name="Hiperlink Visitado" xfId="26658" builtinId="9" hidden="1"/>
    <cellStyle name="Hiperlink Visitado" xfId="26660" builtinId="9" hidden="1"/>
    <cellStyle name="Hiperlink Visitado" xfId="26662" builtinId="9" hidden="1"/>
    <cellStyle name="Hiperlink Visitado" xfId="26664" builtinId="9" hidden="1"/>
    <cellStyle name="Hiperlink Visitado" xfId="26666" builtinId="9" hidden="1"/>
    <cellStyle name="Hiperlink Visitado" xfId="26668" builtinId="9" hidden="1"/>
    <cellStyle name="Hiperlink Visitado" xfId="26670" builtinId="9" hidden="1"/>
    <cellStyle name="Hiperlink Visitado" xfId="26672" builtinId="9" hidden="1"/>
    <cellStyle name="Hiperlink Visitado" xfId="26674" builtinId="9" hidden="1"/>
    <cellStyle name="Hiperlink Visitado" xfId="26676" builtinId="9" hidden="1"/>
    <cellStyle name="Hiperlink Visitado" xfId="26678" builtinId="9" hidden="1"/>
    <cellStyle name="Hiperlink Visitado" xfId="26680" builtinId="9" hidden="1"/>
    <cellStyle name="Hiperlink Visitado" xfId="25995" builtinId="9" hidden="1"/>
    <cellStyle name="Hiperlink Visitado" xfId="26684" builtinId="9" hidden="1"/>
    <cellStyle name="Hiperlink Visitado" xfId="26686" builtinId="9" hidden="1"/>
    <cellStyle name="Hiperlink Visitado" xfId="26688" builtinId="9" hidden="1"/>
    <cellStyle name="Hiperlink Visitado" xfId="26690" builtinId="9" hidden="1"/>
    <cellStyle name="Hiperlink Visitado" xfId="26692" builtinId="9" hidden="1"/>
    <cellStyle name="Hiperlink Visitado" xfId="26694" builtinId="9" hidden="1"/>
    <cellStyle name="Hiperlink Visitado" xfId="26696" builtinId="9" hidden="1"/>
    <cellStyle name="Hiperlink Visitado" xfId="26698" builtinId="9" hidden="1"/>
    <cellStyle name="Hiperlink Visitado" xfId="26700" builtinId="9" hidden="1"/>
    <cellStyle name="Hiperlink Visitado" xfId="26702" builtinId="9" hidden="1"/>
    <cellStyle name="Hiperlink Visitado" xfId="26704" builtinId="9" hidden="1"/>
    <cellStyle name="Hiperlink Visitado" xfId="26706" builtinId="9" hidden="1"/>
    <cellStyle name="Hiperlink Visitado" xfId="26708" builtinId="9" hidden="1"/>
    <cellStyle name="Hiperlink Visitado" xfId="26710" builtinId="9" hidden="1"/>
    <cellStyle name="Hiperlink Visitado" xfId="26712" builtinId="9" hidden="1"/>
    <cellStyle name="Hiperlink Visitado" xfId="26714" builtinId="9" hidden="1"/>
    <cellStyle name="Hiperlink Visitado" xfId="26716" builtinId="9" hidden="1"/>
    <cellStyle name="Hiperlink Visitado" xfId="26718" builtinId="9" hidden="1"/>
    <cellStyle name="Hiperlink Visitado" xfId="26720" builtinId="9" hidden="1"/>
    <cellStyle name="Hiperlink Visitado" xfId="26722" builtinId="9" hidden="1"/>
    <cellStyle name="Hiperlink Visitado" xfId="26724" builtinId="9" hidden="1"/>
    <cellStyle name="Hiperlink Visitado" xfId="26726" builtinId="9" hidden="1"/>
    <cellStyle name="Hiperlink Visitado" xfId="26728" builtinId="9" hidden="1"/>
    <cellStyle name="Hiperlink Visitado" xfId="26730" builtinId="9" hidden="1"/>
    <cellStyle name="Hiperlink Visitado" xfId="26732" builtinId="9" hidden="1"/>
    <cellStyle name="Hiperlink Visitado" xfId="26734" builtinId="9" hidden="1"/>
    <cellStyle name="Hiperlink Visitado" xfId="26736" builtinId="9" hidden="1"/>
    <cellStyle name="Hiperlink Visitado" xfId="26738" builtinId="9" hidden="1"/>
    <cellStyle name="Hiperlink Visitado" xfId="26740" builtinId="9" hidden="1"/>
    <cellStyle name="Hiperlink Visitado" xfId="26742" builtinId="9" hidden="1"/>
    <cellStyle name="Hiperlink Visitado" xfId="26744" builtinId="9" hidden="1"/>
    <cellStyle name="Hiperlink Visitado" xfId="26746" builtinId="9" hidden="1"/>
    <cellStyle name="Hiperlink Visitado" xfId="26748" builtinId="9" hidden="1"/>
    <cellStyle name="Hiperlink Visitado" xfId="26750" builtinId="9" hidden="1"/>
    <cellStyle name="Hiperlink Visitado" xfId="26752" builtinId="9" hidden="1"/>
    <cellStyle name="Hiperlink Visitado" xfId="26754" builtinId="9" hidden="1"/>
    <cellStyle name="Hiperlink Visitado" xfId="26756" builtinId="9" hidden="1"/>
    <cellStyle name="Hiperlink Visitado" xfId="26758" builtinId="9" hidden="1"/>
    <cellStyle name="Hiperlink Visitado" xfId="26760" builtinId="9" hidden="1"/>
    <cellStyle name="Hiperlink Visitado" xfId="26762" builtinId="9" hidden="1"/>
    <cellStyle name="Hiperlink Visitado" xfId="26764" builtinId="9" hidden="1"/>
    <cellStyle name="Hiperlink Visitado" xfId="26766" builtinId="9" hidden="1"/>
    <cellStyle name="Hiperlink Visitado" xfId="26768" builtinId="9" hidden="1"/>
    <cellStyle name="Hiperlink Visitado" xfId="26770" builtinId="9" hidden="1"/>
    <cellStyle name="Hiperlink Visitado" xfId="26772" builtinId="9" hidden="1"/>
    <cellStyle name="Hiperlink Visitado" xfId="26774" builtinId="9" hidden="1"/>
    <cellStyle name="Hiperlink Visitado" xfId="26776" builtinId="9" hidden="1"/>
    <cellStyle name="Hiperlink Visitado" xfId="26778" builtinId="9" hidden="1"/>
    <cellStyle name="Hiperlink Visitado" xfId="26093" builtinId="9" hidden="1"/>
    <cellStyle name="Hiperlink Visitado" xfId="26782" builtinId="9" hidden="1"/>
    <cellStyle name="Hiperlink Visitado" xfId="26784" builtinId="9" hidden="1"/>
    <cellStyle name="Hiperlink Visitado" xfId="26786" builtinId="9" hidden="1"/>
    <cellStyle name="Hiperlink Visitado" xfId="26788" builtinId="9" hidden="1"/>
    <cellStyle name="Hiperlink Visitado" xfId="26790" builtinId="9" hidden="1"/>
    <cellStyle name="Hiperlink Visitado" xfId="26792" builtinId="9" hidden="1"/>
    <cellStyle name="Hiperlink Visitado" xfId="26794" builtinId="9" hidden="1"/>
    <cellStyle name="Hiperlink Visitado" xfId="26796" builtinId="9" hidden="1"/>
    <cellStyle name="Hiperlink Visitado" xfId="26798" builtinId="9" hidden="1"/>
    <cellStyle name="Hiperlink Visitado" xfId="26800" builtinId="9" hidden="1"/>
    <cellStyle name="Hiperlink Visitado" xfId="26802" builtinId="9" hidden="1"/>
    <cellStyle name="Hiperlink Visitado" xfId="26804" builtinId="9" hidden="1"/>
    <cellStyle name="Hiperlink Visitado" xfId="26806" builtinId="9" hidden="1"/>
    <cellStyle name="Hiperlink Visitado" xfId="26808" builtinId="9" hidden="1"/>
    <cellStyle name="Hiperlink Visitado" xfId="26810" builtinId="9" hidden="1"/>
    <cellStyle name="Hiperlink Visitado" xfId="26812" builtinId="9" hidden="1"/>
    <cellStyle name="Hiperlink Visitado" xfId="26814" builtinId="9" hidden="1"/>
    <cellStyle name="Hiperlink Visitado" xfId="26816" builtinId="9" hidden="1"/>
    <cellStyle name="Hiperlink Visitado" xfId="26818" builtinId="9" hidden="1"/>
    <cellStyle name="Hiperlink Visitado" xfId="26820" builtinId="9" hidden="1"/>
    <cellStyle name="Hiperlink Visitado" xfId="26822" builtinId="9" hidden="1"/>
    <cellStyle name="Hiperlink Visitado" xfId="26824" builtinId="9" hidden="1"/>
    <cellStyle name="Hiperlink Visitado" xfId="26826" builtinId="9" hidden="1"/>
    <cellStyle name="Hiperlink Visitado" xfId="26828" builtinId="9" hidden="1"/>
    <cellStyle name="Hiperlink Visitado" xfId="26830" builtinId="9" hidden="1"/>
    <cellStyle name="Hiperlink Visitado" xfId="26832" builtinId="9" hidden="1"/>
    <cellStyle name="Hiperlink Visitado" xfId="26834" builtinId="9" hidden="1"/>
    <cellStyle name="Hiperlink Visitado" xfId="26836" builtinId="9" hidden="1"/>
    <cellStyle name="Hiperlink Visitado" xfId="26838" builtinId="9" hidden="1"/>
    <cellStyle name="Hiperlink Visitado" xfId="26840" builtinId="9" hidden="1"/>
    <cellStyle name="Hiperlink Visitado" xfId="26842" builtinId="9" hidden="1"/>
    <cellStyle name="Hiperlink Visitado" xfId="26844" builtinId="9" hidden="1"/>
    <cellStyle name="Hiperlink Visitado" xfId="26846" builtinId="9" hidden="1"/>
    <cellStyle name="Hiperlink Visitado" xfId="26848" builtinId="9" hidden="1"/>
    <cellStyle name="Hiperlink Visitado" xfId="26850" builtinId="9" hidden="1"/>
    <cellStyle name="Hiperlink Visitado" xfId="26852" builtinId="9" hidden="1"/>
    <cellStyle name="Hiperlink Visitado" xfId="26854" builtinId="9" hidden="1"/>
    <cellStyle name="Hiperlink Visitado" xfId="26856" builtinId="9" hidden="1"/>
    <cellStyle name="Hiperlink Visitado" xfId="26858" builtinId="9" hidden="1"/>
    <cellStyle name="Hiperlink Visitado" xfId="26860" builtinId="9" hidden="1"/>
    <cellStyle name="Hiperlink Visitado" xfId="26862" builtinId="9" hidden="1"/>
    <cellStyle name="Hiperlink Visitado" xfId="26864" builtinId="9" hidden="1"/>
    <cellStyle name="Hiperlink Visitado" xfId="26866" builtinId="9" hidden="1"/>
    <cellStyle name="Hiperlink Visitado" xfId="26868" builtinId="9" hidden="1"/>
    <cellStyle name="Hiperlink Visitado" xfId="26870" builtinId="9" hidden="1"/>
    <cellStyle name="Hiperlink Visitado" xfId="26872" builtinId="9" hidden="1"/>
    <cellStyle name="Hiperlink Visitado" xfId="26874" builtinId="9" hidden="1"/>
    <cellStyle name="Hiperlink Visitado" xfId="26876" builtinId="9" hidden="1"/>
    <cellStyle name="Hiperlink Visitado" xfId="26191" builtinId="9" hidden="1"/>
    <cellStyle name="Hiperlink Visitado" xfId="26880" builtinId="9" hidden="1"/>
    <cellStyle name="Hiperlink Visitado" xfId="26882" builtinId="9" hidden="1"/>
    <cellStyle name="Hiperlink Visitado" xfId="26884" builtinId="9" hidden="1"/>
    <cellStyle name="Hiperlink Visitado" xfId="26886" builtinId="9" hidden="1"/>
    <cellStyle name="Hiperlink Visitado" xfId="26888" builtinId="9" hidden="1"/>
    <cellStyle name="Hiperlink Visitado" xfId="26890" builtinId="9" hidden="1"/>
    <cellStyle name="Hiperlink Visitado" xfId="26892" builtinId="9" hidden="1"/>
    <cellStyle name="Hiperlink Visitado" xfId="26894" builtinId="9" hidden="1"/>
    <cellStyle name="Hiperlink Visitado" xfId="26896" builtinId="9" hidden="1"/>
    <cellStyle name="Hiperlink Visitado" xfId="26898" builtinId="9" hidden="1"/>
    <cellStyle name="Hiperlink Visitado" xfId="26900" builtinId="9" hidden="1"/>
    <cellStyle name="Hiperlink Visitado" xfId="26902" builtinId="9" hidden="1"/>
    <cellStyle name="Hiperlink Visitado" xfId="26904" builtinId="9" hidden="1"/>
    <cellStyle name="Hiperlink Visitado" xfId="26906" builtinId="9" hidden="1"/>
    <cellStyle name="Hiperlink Visitado" xfId="26908" builtinId="9" hidden="1"/>
    <cellStyle name="Hiperlink Visitado" xfId="26910" builtinId="9" hidden="1"/>
    <cellStyle name="Hiperlink Visitado" xfId="26912" builtinId="9" hidden="1"/>
    <cellStyle name="Hiperlink Visitado" xfId="26914" builtinId="9" hidden="1"/>
    <cellStyle name="Hiperlink Visitado" xfId="26916" builtinId="9" hidden="1"/>
    <cellStyle name="Hiperlink Visitado" xfId="26918" builtinId="9" hidden="1"/>
    <cellStyle name="Hiperlink Visitado" xfId="26920" builtinId="9" hidden="1"/>
    <cellStyle name="Hiperlink Visitado" xfId="26922" builtinId="9" hidden="1"/>
    <cellStyle name="Hiperlink Visitado" xfId="26924" builtinId="9" hidden="1"/>
    <cellStyle name="Hiperlink Visitado" xfId="26926" builtinId="9" hidden="1"/>
    <cellStyle name="Hiperlink Visitado" xfId="26928" builtinId="9" hidden="1"/>
    <cellStyle name="Hiperlink Visitado" xfId="26930" builtinId="9" hidden="1"/>
    <cellStyle name="Hiperlink Visitado" xfId="26932" builtinId="9" hidden="1"/>
    <cellStyle name="Hiperlink Visitado" xfId="26934" builtinId="9" hidden="1"/>
    <cellStyle name="Hiperlink Visitado" xfId="26936" builtinId="9" hidden="1"/>
    <cellStyle name="Hiperlink Visitado" xfId="26938" builtinId="9" hidden="1"/>
    <cellStyle name="Hiperlink Visitado" xfId="26940" builtinId="9" hidden="1"/>
    <cellStyle name="Hiperlink Visitado" xfId="26942" builtinId="9" hidden="1"/>
    <cellStyle name="Hiperlink Visitado" xfId="26944" builtinId="9" hidden="1"/>
    <cellStyle name="Hiperlink Visitado" xfId="26946" builtinId="9" hidden="1"/>
    <cellStyle name="Hiperlink Visitado" xfId="26948" builtinId="9" hidden="1"/>
    <cellStyle name="Hiperlink Visitado" xfId="26950" builtinId="9" hidden="1"/>
    <cellStyle name="Hiperlink Visitado" xfId="26952" builtinId="9" hidden="1"/>
    <cellStyle name="Hiperlink Visitado" xfId="26954" builtinId="9" hidden="1"/>
    <cellStyle name="Hiperlink Visitado" xfId="26956" builtinId="9" hidden="1"/>
    <cellStyle name="Hiperlink Visitado" xfId="26958" builtinId="9" hidden="1"/>
    <cellStyle name="Hiperlink Visitado" xfId="26960" builtinId="9" hidden="1"/>
    <cellStyle name="Hiperlink Visitado" xfId="26962" builtinId="9" hidden="1"/>
    <cellStyle name="Hiperlink Visitado" xfId="26964" builtinId="9" hidden="1"/>
    <cellStyle name="Hiperlink Visitado" xfId="26966" builtinId="9" hidden="1"/>
    <cellStyle name="Hiperlink Visitado" xfId="26968" builtinId="9" hidden="1"/>
    <cellStyle name="Hiperlink Visitado" xfId="26970" builtinId="9" hidden="1"/>
    <cellStyle name="Hiperlink Visitado" xfId="26972" builtinId="9" hidden="1"/>
    <cellStyle name="Hiperlink Visitado" xfId="26974" builtinId="9" hidden="1"/>
    <cellStyle name="Hiperlink Visitado" xfId="26289" builtinId="9" hidden="1"/>
    <cellStyle name="Hiperlink Visitado" xfId="26978" builtinId="9" hidden="1"/>
    <cellStyle name="Hiperlink Visitado" xfId="26980" builtinId="9" hidden="1"/>
    <cellStyle name="Hiperlink Visitado" xfId="26982" builtinId="9" hidden="1"/>
    <cellStyle name="Hiperlink Visitado" xfId="26984" builtinId="9" hidden="1"/>
    <cellStyle name="Hiperlink Visitado" xfId="26986" builtinId="9" hidden="1"/>
    <cellStyle name="Hiperlink Visitado" xfId="26988" builtinId="9" hidden="1"/>
    <cellStyle name="Hiperlink Visitado" xfId="26990" builtinId="9" hidden="1"/>
    <cellStyle name="Hiperlink Visitado" xfId="26992" builtinId="9" hidden="1"/>
    <cellStyle name="Hiperlink Visitado" xfId="26994" builtinId="9" hidden="1"/>
    <cellStyle name="Hiperlink Visitado" xfId="26996" builtinId="9" hidden="1"/>
    <cellStyle name="Hiperlink Visitado" xfId="26998" builtinId="9" hidden="1"/>
    <cellStyle name="Hiperlink Visitado" xfId="27000" builtinId="9" hidden="1"/>
    <cellStyle name="Hiperlink Visitado" xfId="27002" builtinId="9" hidden="1"/>
    <cellStyle name="Hiperlink Visitado" xfId="27004" builtinId="9" hidden="1"/>
    <cellStyle name="Hiperlink Visitado" xfId="27006" builtinId="9" hidden="1"/>
    <cellStyle name="Hiperlink Visitado" xfId="27008" builtinId="9" hidden="1"/>
    <cellStyle name="Hiperlink Visitado" xfId="27010" builtinId="9" hidden="1"/>
    <cellStyle name="Hiperlink Visitado" xfId="27012" builtinId="9" hidden="1"/>
    <cellStyle name="Hiperlink Visitado" xfId="27014" builtinId="9" hidden="1"/>
    <cellStyle name="Hiperlink Visitado" xfId="27016" builtinId="9" hidden="1"/>
    <cellStyle name="Hiperlink Visitado" xfId="27018" builtinId="9" hidden="1"/>
    <cellStyle name="Hiperlink Visitado" xfId="27020" builtinId="9" hidden="1"/>
    <cellStyle name="Hiperlink Visitado" xfId="27022" builtinId="9" hidden="1"/>
    <cellStyle name="Hiperlink Visitado" xfId="27024" builtinId="9" hidden="1"/>
    <cellStyle name="Hiperlink Visitado" xfId="27026" builtinId="9" hidden="1"/>
    <cellStyle name="Hiperlink Visitado" xfId="27028" builtinId="9" hidden="1"/>
    <cellStyle name="Hiperlink Visitado" xfId="27030" builtinId="9" hidden="1"/>
    <cellStyle name="Hiperlink Visitado" xfId="27032" builtinId="9" hidden="1"/>
    <cellStyle name="Hiperlink Visitado" xfId="27034" builtinId="9" hidden="1"/>
    <cellStyle name="Hiperlink Visitado" xfId="27036" builtinId="9" hidden="1"/>
    <cellStyle name="Hiperlink Visitado" xfId="27038" builtinId="9" hidden="1"/>
    <cellStyle name="Hiperlink Visitado" xfId="27040" builtinId="9" hidden="1"/>
    <cellStyle name="Hiperlink Visitado" xfId="27042" builtinId="9" hidden="1"/>
    <cellStyle name="Hiperlink Visitado" xfId="27044" builtinId="9" hidden="1"/>
    <cellStyle name="Hiperlink Visitado" xfId="27046" builtinId="9" hidden="1"/>
    <cellStyle name="Hiperlink Visitado" xfId="27048" builtinId="9" hidden="1"/>
    <cellStyle name="Hiperlink Visitado" xfId="27050" builtinId="9" hidden="1"/>
    <cellStyle name="Hiperlink Visitado" xfId="27052" builtinId="9" hidden="1"/>
    <cellStyle name="Hiperlink Visitado" xfId="27054" builtinId="9" hidden="1"/>
    <cellStyle name="Hiperlink Visitado" xfId="27056" builtinId="9" hidden="1"/>
    <cellStyle name="Hiperlink Visitado" xfId="27058" builtinId="9" hidden="1"/>
    <cellStyle name="Hiperlink Visitado" xfId="27060" builtinId="9" hidden="1"/>
    <cellStyle name="Hiperlink Visitado" xfId="27062" builtinId="9" hidden="1"/>
    <cellStyle name="Hiperlink Visitado" xfId="27064" builtinId="9" hidden="1"/>
    <cellStyle name="Hiperlink Visitado" xfId="27066" builtinId="9" hidden="1"/>
    <cellStyle name="Hiperlink Visitado" xfId="27068" builtinId="9" hidden="1"/>
    <cellStyle name="Hiperlink Visitado" xfId="27070" builtinId="9" hidden="1"/>
    <cellStyle name="Hiperlink Visitado" xfId="27072" builtinId="9" hidden="1"/>
    <cellStyle name="Hiperlink Visitado" xfId="26387" builtinId="9" hidden="1"/>
    <cellStyle name="Hiperlink Visitado" xfId="27076" builtinId="9" hidden="1"/>
    <cellStyle name="Hiperlink Visitado" xfId="27078" builtinId="9" hidden="1"/>
    <cellStyle name="Hiperlink Visitado" xfId="27080" builtinId="9" hidden="1"/>
    <cellStyle name="Hiperlink Visitado" xfId="27082" builtinId="9" hidden="1"/>
    <cellStyle name="Hiperlink Visitado" xfId="27084" builtinId="9" hidden="1"/>
    <cellStyle name="Hiperlink Visitado" xfId="27086" builtinId="9" hidden="1"/>
    <cellStyle name="Hiperlink Visitado" xfId="27088" builtinId="9" hidden="1"/>
    <cellStyle name="Hiperlink Visitado" xfId="27090" builtinId="9" hidden="1"/>
    <cellStyle name="Hiperlink Visitado" xfId="27092" builtinId="9" hidden="1"/>
    <cellStyle name="Hiperlink Visitado" xfId="27094" builtinId="9" hidden="1"/>
    <cellStyle name="Hiperlink Visitado" xfId="27096" builtinId="9" hidden="1"/>
    <cellStyle name="Hiperlink Visitado" xfId="27098" builtinId="9" hidden="1"/>
    <cellStyle name="Hiperlink Visitado" xfId="27100" builtinId="9" hidden="1"/>
    <cellStyle name="Hiperlink Visitado" xfId="27102" builtinId="9" hidden="1"/>
    <cellStyle name="Hiperlink Visitado" xfId="27104" builtinId="9" hidden="1"/>
    <cellStyle name="Hiperlink Visitado" xfId="27106" builtinId="9" hidden="1"/>
    <cellStyle name="Hiperlink Visitado" xfId="27108" builtinId="9" hidden="1"/>
    <cellStyle name="Hiperlink Visitado" xfId="27110" builtinId="9" hidden="1"/>
    <cellStyle name="Hiperlink Visitado" xfId="27112" builtinId="9" hidden="1"/>
    <cellStyle name="Hiperlink Visitado" xfId="27114" builtinId="9" hidden="1"/>
    <cellStyle name="Hiperlink Visitado" xfId="27116" builtinId="9" hidden="1"/>
    <cellStyle name="Hiperlink Visitado" xfId="27118" builtinId="9" hidden="1"/>
    <cellStyle name="Hiperlink Visitado" xfId="27120" builtinId="9" hidden="1"/>
    <cellStyle name="Hiperlink Visitado" xfId="27122" builtinId="9" hidden="1"/>
    <cellStyle name="Hiperlink Visitado" xfId="27124" builtinId="9" hidden="1"/>
    <cellStyle name="Hiperlink Visitado" xfId="27126" builtinId="9" hidden="1"/>
    <cellStyle name="Hiperlink Visitado" xfId="27128" builtinId="9" hidden="1"/>
    <cellStyle name="Hiperlink Visitado" xfId="27130" builtinId="9" hidden="1"/>
    <cellStyle name="Hiperlink Visitado" xfId="27132" builtinId="9" hidden="1"/>
    <cellStyle name="Hiperlink Visitado" xfId="27134" builtinId="9" hidden="1"/>
    <cellStyle name="Hiperlink Visitado" xfId="27136" builtinId="9" hidden="1"/>
    <cellStyle name="Hiperlink Visitado" xfId="27138" builtinId="9" hidden="1"/>
    <cellStyle name="Hiperlink Visitado" xfId="27140" builtinId="9" hidden="1"/>
    <cellStyle name="Hiperlink Visitado" xfId="27142" builtinId="9" hidden="1"/>
    <cellStyle name="Hiperlink Visitado" xfId="27144" builtinId="9" hidden="1"/>
    <cellStyle name="Hiperlink Visitado" xfId="27146" builtinId="9" hidden="1"/>
    <cellStyle name="Hiperlink Visitado" xfId="27148" builtinId="9" hidden="1"/>
    <cellStyle name="Hiperlink Visitado" xfId="27150" builtinId="9" hidden="1"/>
    <cellStyle name="Hiperlink Visitado" xfId="27152" builtinId="9" hidden="1"/>
    <cellStyle name="Hiperlink Visitado" xfId="27154" builtinId="9" hidden="1"/>
    <cellStyle name="Hiperlink Visitado" xfId="27156" builtinId="9" hidden="1"/>
    <cellStyle name="Hiperlink Visitado" xfId="27158" builtinId="9" hidden="1"/>
    <cellStyle name="Hiperlink Visitado" xfId="27160" builtinId="9" hidden="1"/>
    <cellStyle name="Hiperlink Visitado" xfId="27162" builtinId="9" hidden="1"/>
    <cellStyle name="Hiperlink Visitado" xfId="27164" builtinId="9" hidden="1"/>
    <cellStyle name="Hiperlink Visitado" xfId="27166" builtinId="9" hidden="1"/>
    <cellStyle name="Hiperlink Visitado" xfId="27168" builtinId="9" hidden="1"/>
    <cellStyle name="Hiperlink Visitado" xfId="27170" builtinId="9" hidden="1"/>
    <cellStyle name="Hiperlink Visitado" xfId="26485" builtinId="9" hidden="1"/>
    <cellStyle name="Hiperlink Visitado" xfId="27174" builtinId="9" hidden="1"/>
    <cellStyle name="Hiperlink Visitado" xfId="27176" builtinId="9" hidden="1"/>
    <cellStyle name="Hiperlink Visitado" xfId="27178" builtinId="9" hidden="1"/>
    <cellStyle name="Hiperlink Visitado" xfId="27180" builtinId="9" hidden="1"/>
    <cellStyle name="Hiperlink Visitado" xfId="27182" builtinId="9" hidden="1"/>
    <cellStyle name="Hiperlink Visitado" xfId="27184" builtinId="9" hidden="1"/>
    <cellStyle name="Hiperlink Visitado" xfId="27186" builtinId="9" hidden="1"/>
    <cellStyle name="Hiperlink Visitado" xfId="27188" builtinId="9" hidden="1"/>
    <cellStyle name="Hiperlink Visitado" xfId="27190" builtinId="9" hidden="1"/>
    <cellStyle name="Hiperlink Visitado" xfId="27192" builtinId="9" hidden="1"/>
    <cellStyle name="Hiperlink Visitado" xfId="27194" builtinId="9" hidden="1"/>
    <cellStyle name="Hiperlink Visitado" xfId="27196" builtinId="9" hidden="1"/>
    <cellStyle name="Hiperlink Visitado" xfId="27198" builtinId="9" hidden="1"/>
    <cellStyle name="Hiperlink Visitado" xfId="27200" builtinId="9" hidden="1"/>
    <cellStyle name="Hiperlink Visitado" xfId="27202" builtinId="9" hidden="1"/>
    <cellStyle name="Hiperlink Visitado" xfId="27204" builtinId="9" hidden="1"/>
    <cellStyle name="Hiperlink Visitado" xfId="27206" builtinId="9" hidden="1"/>
    <cellStyle name="Hiperlink Visitado" xfId="27208" builtinId="9" hidden="1"/>
    <cellStyle name="Hiperlink Visitado" xfId="27210" builtinId="9" hidden="1"/>
    <cellStyle name="Hiperlink Visitado" xfId="27212" builtinId="9" hidden="1"/>
    <cellStyle name="Hiperlink Visitado" xfId="27214" builtinId="9" hidden="1"/>
    <cellStyle name="Hiperlink Visitado" xfId="27216" builtinId="9" hidden="1"/>
    <cellStyle name="Hiperlink Visitado" xfId="27218" builtinId="9" hidden="1"/>
    <cellStyle name="Hiperlink Visitado" xfId="27220" builtinId="9" hidden="1"/>
    <cellStyle name="Hiperlink Visitado" xfId="27222" builtinId="9" hidden="1"/>
    <cellStyle name="Hiperlink Visitado" xfId="27224" builtinId="9" hidden="1"/>
    <cellStyle name="Hiperlink Visitado" xfId="27226" builtinId="9" hidden="1"/>
    <cellStyle name="Hiperlink Visitado" xfId="27228" builtinId="9" hidden="1"/>
    <cellStyle name="Hiperlink Visitado" xfId="27230" builtinId="9" hidden="1"/>
    <cellStyle name="Hiperlink Visitado" xfId="27232" builtinId="9" hidden="1"/>
    <cellStyle name="Hiperlink Visitado" xfId="27234" builtinId="9" hidden="1"/>
    <cellStyle name="Hiperlink Visitado" xfId="27236" builtinId="9" hidden="1"/>
    <cellStyle name="Hiperlink Visitado" xfId="27238" builtinId="9" hidden="1"/>
    <cellStyle name="Hiperlink Visitado" xfId="27240" builtinId="9" hidden="1"/>
    <cellStyle name="Hiperlink Visitado" xfId="27242" builtinId="9" hidden="1"/>
    <cellStyle name="Hiperlink Visitado" xfId="27244" builtinId="9" hidden="1"/>
    <cellStyle name="Hiperlink Visitado" xfId="27246" builtinId="9" hidden="1"/>
    <cellStyle name="Hiperlink Visitado" xfId="27248" builtinId="9" hidden="1"/>
    <cellStyle name="Hiperlink Visitado" xfId="27250" builtinId="9" hidden="1"/>
    <cellStyle name="Hiperlink Visitado" xfId="27252" builtinId="9" hidden="1"/>
    <cellStyle name="Hiperlink Visitado" xfId="27254" builtinId="9" hidden="1"/>
    <cellStyle name="Hiperlink Visitado" xfId="27256" builtinId="9" hidden="1"/>
    <cellStyle name="Hiperlink Visitado" xfId="27258" builtinId="9" hidden="1"/>
    <cellStyle name="Hiperlink Visitado" xfId="27260" builtinId="9" hidden="1"/>
    <cellStyle name="Hiperlink Visitado" xfId="27262" builtinId="9" hidden="1"/>
    <cellStyle name="Hiperlink Visitado" xfId="27264" builtinId="9" hidden="1"/>
    <cellStyle name="Hiperlink Visitado" xfId="27266" builtinId="9" hidden="1"/>
    <cellStyle name="Hiperlink Visitado" xfId="27268" builtinId="9" hidden="1"/>
    <cellStyle name="Hiperlink Visitado" xfId="26583" builtinId="9" hidden="1"/>
    <cellStyle name="Hiperlink Visitado" xfId="27272" builtinId="9" hidden="1"/>
    <cellStyle name="Hiperlink Visitado" xfId="27274" builtinId="9" hidden="1"/>
    <cellStyle name="Hiperlink Visitado" xfId="27276" builtinId="9" hidden="1"/>
    <cellStyle name="Hiperlink Visitado" xfId="27278" builtinId="9" hidden="1"/>
    <cellStyle name="Hiperlink Visitado" xfId="27280" builtinId="9" hidden="1"/>
    <cellStyle name="Hiperlink Visitado" xfId="27282" builtinId="9" hidden="1"/>
    <cellStyle name="Hiperlink Visitado" xfId="27284" builtinId="9" hidden="1"/>
    <cellStyle name="Hiperlink Visitado" xfId="27286" builtinId="9" hidden="1"/>
    <cellStyle name="Hiperlink Visitado" xfId="27288" builtinId="9" hidden="1"/>
    <cellStyle name="Hiperlink Visitado" xfId="27290" builtinId="9" hidden="1"/>
    <cellStyle name="Hiperlink Visitado" xfId="27292" builtinId="9" hidden="1"/>
    <cellStyle name="Hiperlink Visitado" xfId="27294" builtinId="9" hidden="1"/>
    <cellStyle name="Hiperlink Visitado" xfId="27296" builtinId="9" hidden="1"/>
    <cellStyle name="Hiperlink Visitado" xfId="27298" builtinId="9" hidden="1"/>
    <cellStyle name="Hiperlink Visitado" xfId="27300" builtinId="9" hidden="1"/>
    <cellStyle name="Hiperlink Visitado" xfId="27302" builtinId="9" hidden="1"/>
    <cellStyle name="Hiperlink Visitado" xfId="27304" builtinId="9" hidden="1"/>
    <cellStyle name="Hiperlink Visitado" xfId="27306" builtinId="9" hidden="1"/>
    <cellStyle name="Hiperlink Visitado" xfId="27308" builtinId="9" hidden="1"/>
    <cellStyle name="Hiperlink Visitado" xfId="27310" builtinId="9" hidden="1"/>
    <cellStyle name="Hiperlink Visitado" xfId="27312" builtinId="9" hidden="1"/>
    <cellStyle name="Hiperlink Visitado" xfId="27314" builtinId="9" hidden="1"/>
    <cellStyle name="Hiperlink Visitado" xfId="27316" builtinId="9" hidden="1"/>
    <cellStyle name="Hiperlink Visitado" xfId="27318" builtinId="9" hidden="1"/>
    <cellStyle name="Hiperlink Visitado" xfId="27320" builtinId="9" hidden="1"/>
    <cellStyle name="Hiperlink Visitado" xfId="27322" builtinId="9" hidden="1"/>
    <cellStyle name="Hiperlink Visitado" xfId="27324" builtinId="9" hidden="1"/>
    <cellStyle name="Hiperlink Visitado" xfId="27326" builtinId="9" hidden="1"/>
    <cellStyle name="Hiperlink Visitado" xfId="27328" builtinId="9" hidden="1"/>
    <cellStyle name="Hiperlink Visitado" xfId="27330" builtinId="9" hidden="1"/>
    <cellStyle name="Hiperlink Visitado" xfId="27332" builtinId="9" hidden="1"/>
    <cellStyle name="Hiperlink Visitado" xfId="27334" builtinId="9" hidden="1"/>
    <cellStyle name="Hiperlink Visitado" xfId="27336" builtinId="9" hidden="1"/>
    <cellStyle name="Hiperlink Visitado" xfId="27338" builtinId="9" hidden="1"/>
    <cellStyle name="Hiperlink Visitado" xfId="27340" builtinId="9" hidden="1"/>
    <cellStyle name="Hiperlink Visitado" xfId="27342" builtinId="9" hidden="1"/>
    <cellStyle name="Hiperlink Visitado" xfId="27344" builtinId="9" hidden="1"/>
    <cellStyle name="Hiperlink Visitado" xfId="27346" builtinId="9" hidden="1"/>
    <cellStyle name="Hiperlink Visitado" xfId="27348" builtinId="9" hidden="1"/>
    <cellStyle name="Hiperlink Visitado" xfId="27350" builtinId="9" hidden="1"/>
    <cellStyle name="Hiperlink Visitado" xfId="27352" builtinId="9" hidden="1"/>
    <cellStyle name="Hiperlink Visitado" xfId="27354" builtinId="9" hidden="1"/>
    <cellStyle name="Hiperlink Visitado" xfId="27356" builtinId="9" hidden="1"/>
    <cellStyle name="Hiperlink Visitado" xfId="27358" builtinId="9" hidden="1"/>
    <cellStyle name="Hiperlink Visitado" xfId="27360" builtinId="9" hidden="1"/>
    <cellStyle name="Hiperlink Visitado" xfId="27362" builtinId="9" hidden="1"/>
    <cellStyle name="Hiperlink Visitado" xfId="27364" builtinId="9" hidden="1"/>
    <cellStyle name="Hiperlink Visitado" xfId="27366" builtinId="9" hidden="1"/>
    <cellStyle name="Hiperlink Visitado" xfId="26681" builtinId="9" hidden="1"/>
    <cellStyle name="Hiperlink Visitado" xfId="27370" builtinId="9" hidden="1"/>
    <cellStyle name="Hiperlink Visitado" xfId="27372" builtinId="9" hidden="1"/>
    <cellStyle name="Hiperlink Visitado" xfId="27374" builtinId="9" hidden="1"/>
    <cellStyle name="Hiperlink Visitado" xfId="27376" builtinId="9" hidden="1"/>
    <cellStyle name="Hiperlink Visitado" xfId="27378" builtinId="9" hidden="1"/>
    <cellStyle name="Hiperlink Visitado" xfId="27380" builtinId="9" hidden="1"/>
    <cellStyle name="Hiperlink Visitado" xfId="27382" builtinId="9" hidden="1"/>
    <cellStyle name="Hiperlink Visitado" xfId="27384" builtinId="9" hidden="1"/>
    <cellStyle name="Hiperlink Visitado" xfId="27386" builtinId="9" hidden="1"/>
    <cellStyle name="Hiperlink Visitado" xfId="27388" builtinId="9" hidden="1"/>
    <cellStyle name="Hiperlink Visitado" xfId="27390" builtinId="9" hidden="1"/>
    <cellStyle name="Hiperlink Visitado" xfId="27392" builtinId="9" hidden="1"/>
    <cellStyle name="Hiperlink Visitado" xfId="27394" builtinId="9" hidden="1"/>
    <cellStyle name="Hiperlink Visitado" xfId="27396" builtinId="9" hidden="1"/>
    <cellStyle name="Hiperlink Visitado" xfId="27398" builtinId="9" hidden="1"/>
    <cellStyle name="Hiperlink Visitado" xfId="27400" builtinId="9" hidden="1"/>
    <cellStyle name="Hiperlink Visitado" xfId="27402" builtinId="9" hidden="1"/>
    <cellStyle name="Hiperlink Visitado" xfId="27404" builtinId="9" hidden="1"/>
    <cellStyle name="Hiperlink Visitado" xfId="27406" builtinId="9" hidden="1"/>
    <cellStyle name="Hiperlink Visitado" xfId="27408" builtinId="9" hidden="1"/>
    <cellStyle name="Hiperlink Visitado" xfId="27410" builtinId="9" hidden="1"/>
    <cellStyle name="Hiperlink Visitado" xfId="27412" builtinId="9" hidden="1"/>
    <cellStyle name="Hiperlink Visitado" xfId="27414" builtinId="9" hidden="1"/>
    <cellStyle name="Hiperlink Visitado" xfId="27416" builtinId="9" hidden="1"/>
    <cellStyle name="Hiperlink Visitado" xfId="27418" builtinId="9" hidden="1"/>
    <cellStyle name="Hiperlink Visitado" xfId="27420" builtinId="9" hidden="1"/>
    <cellStyle name="Hiperlink Visitado" xfId="27422" builtinId="9" hidden="1"/>
    <cellStyle name="Hiperlink Visitado" xfId="27424" builtinId="9" hidden="1"/>
    <cellStyle name="Hiperlink Visitado" xfId="27426" builtinId="9" hidden="1"/>
    <cellStyle name="Hiperlink Visitado" xfId="27428" builtinId="9" hidden="1"/>
    <cellStyle name="Hiperlink Visitado" xfId="27430" builtinId="9" hidden="1"/>
    <cellStyle name="Hiperlink Visitado" xfId="27432" builtinId="9" hidden="1"/>
    <cellStyle name="Hiperlink Visitado" xfId="27434" builtinId="9" hidden="1"/>
    <cellStyle name="Hiperlink Visitado" xfId="27436" builtinId="9" hidden="1"/>
    <cellStyle name="Hiperlink Visitado" xfId="27438" builtinId="9" hidden="1"/>
    <cellStyle name="Hiperlink Visitado" xfId="27440" builtinId="9" hidden="1"/>
    <cellStyle name="Hiperlink Visitado" xfId="27442" builtinId="9" hidden="1"/>
    <cellStyle name="Hiperlink Visitado" xfId="27444" builtinId="9" hidden="1"/>
    <cellStyle name="Hiperlink Visitado" xfId="27446" builtinId="9" hidden="1"/>
    <cellStyle name="Hiperlink Visitado" xfId="27448" builtinId="9" hidden="1"/>
    <cellStyle name="Hiperlink Visitado" xfId="27450" builtinId="9" hidden="1"/>
    <cellStyle name="Hiperlink Visitado" xfId="27452" builtinId="9" hidden="1"/>
    <cellStyle name="Hiperlink Visitado" xfId="27454" builtinId="9" hidden="1"/>
    <cellStyle name="Hiperlink Visitado" xfId="27456" builtinId="9" hidden="1"/>
    <cellStyle name="Hiperlink Visitado" xfId="27458" builtinId="9" hidden="1"/>
    <cellStyle name="Hiperlink Visitado" xfId="27460" builtinId="9" hidden="1"/>
    <cellStyle name="Hiperlink Visitado" xfId="27462" builtinId="9" hidden="1"/>
    <cellStyle name="Hiperlink Visitado" xfId="27464" builtinId="9" hidden="1"/>
    <cellStyle name="Hiperlink Visitado" xfId="26779" builtinId="9" hidden="1"/>
    <cellStyle name="Hiperlink Visitado" xfId="27468" builtinId="9" hidden="1"/>
    <cellStyle name="Hiperlink Visitado" xfId="27470" builtinId="9" hidden="1"/>
    <cellStyle name="Hiperlink Visitado" xfId="27472" builtinId="9" hidden="1"/>
    <cellStyle name="Hiperlink Visitado" xfId="27474" builtinId="9" hidden="1"/>
    <cellStyle name="Hiperlink Visitado" xfId="27476" builtinId="9" hidden="1"/>
    <cellStyle name="Hiperlink Visitado" xfId="27478" builtinId="9" hidden="1"/>
    <cellStyle name="Hiperlink Visitado" xfId="27480" builtinId="9" hidden="1"/>
    <cellStyle name="Hiperlink Visitado" xfId="27482" builtinId="9" hidden="1"/>
    <cellStyle name="Hiperlink Visitado" xfId="27484" builtinId="9" hidden="1"/>
    <cellStyle name="Hiperlink Visitado" xfId="27486" builtinId="9" hidden="1"/>
    <cellStyle name="Hiperlink Visitado" xfId="27488" builtinId="9" hidden="1"/>
    <cellStyle name="Hiperlink Visitado" xfId="27490" builtinId="9" hidden="1"/>
    <cellStyle name="Hiperlink Visitado" xfId="27492" builtinId="9" hidden="1"/>
    <cellStyle name="Hiperlink Visitado" xfId="27494" builtinId="9" hidden="1"/>
    <cellStyle name="Hiperlink Visitado" xfId="27496" builtinId="9" hidden="1"/>
    <cellStyle name="Hiperlink Visitado" xfId="27498" builtinId="9" hidden="1"/>
    <cellStyle name="Hiperlink Visitado" xfId="27500" builtinId="9" hidden="1"/>
    <cellStyle name="Hiperlink Visitado" xfId="27502" builtinId="9" hidden="1"/>
    <cellStyle name="Hiperlink Visitado" xfId="27504" builtinId="9" hidden="1"/>
    <cellStyle name="Hiperlink Visitado" xfId="27506" builtinId="9" hidden="1"/>
    <cellStyle name="Hiperlink Visitado" xfId="27508" builtinId="9" hidden="1"/>
    <cellStyle name="Hiperlink Visitado" xfId="27510" builtinId="9" hidden="1"/>
    <cellStyle name="Hiperlink Visitado" xfId="27512" builtinId="9" hidden="1"/>
    <cellStyle name="Hiperlink Visitado" xfId="27514" builtinId="9" hidden="1"/>
    <cellStyle name="Hiperlink Visitado" xfId="27516" builtinId="9" hidden="1"/>
    <cellStyle name="Hiperlink Visitado" xfId="27518" builtinId="9" hidden="1"/>
    <cellStyle name="Hiperlink Visitado" xfId="27520" builtinId="9" hidden="1"/>
    <cellStyle name="Hiperlink Visitado" xfId="27522" builtinId="9" hidden="1"/>
    <cellStyle name="Hiperlink Visitado" xfId="27524" builtinId="9" hidden="1"/>
    <cellStyle name="Hiperlink Visitado" xfId="27526" builtinId="9" hidden="1"/>
    <cellStyle name="Hiperlink Visitado" xfId="27528" builtinId="9" hidden="1"/>
    <cellStyle name="Hiperlink Visitado" xfId="27530" builtinId="9" hidden="1"/>
    <cellStyle name="Hiperlink Visitado" xfId="27532" builtinId="9" hidden="1"/>
    <cellStyle name="Hiperlink Visitado" xfId="27534" builtinId="9" hidden="1"/>
    <cellStyle name="Hiperlink Visitado" xfId="27536" builtinId="9" hidden="1"/>
    <cellStyle name="Hiperlink Visitado" xfId="27538" builtinId="9" hidden="1"/>
    <cellStyle name="Hiperlink Visitado" xfId="27540" builtinId="9" hidden="1"/>
    <cellStyle name="Hiperlink Visitado" xfId="27542" builtinId="9" hidden="1"/>
    <cellStyle name="Hiperlink Visitado" xfId="27544" builtinId="9" hidden="1"/>
    <cellStyle name="Hiperlink Visitado" xfId="27546" builtinId="9" hidden="1"/>
    <cellStyle name="Hiperlink Visitado" xfId="27548" builtinId="9" hidden="1"/>
    <cellStyle name="Hiperlink Visitado" xfId="27550" builtinId="9" hidden="1"/>
    <cellStyle name="Hiperlink Visitado" xfId="27552" builtinId="9" hidden="1"/>
    <cellStyle name="Hiperlink Visitado" xfId="27554" builtinId="9" hidden="1"/>
    <cellStyle name="Hiperlink Visitado" xfId="27556" builtinId="9" hidden="1"/>
    <cellStyle name="Hiperlink Visitado" xfId="27558" builtinId="9" hidden="1"/>
    <cellStyle name="Hiperlink Visitado" xfId="27560" builtinId="9" hidden="1"/>
    <cellStyle name="Hiperlink Visitado" xfId="27562" builtinId="9" hidden="1"/>
    <cellStyle name="Hiperlink Visitado" xfId="26877" builtinId="9" hidden="1"/>
    <cellStyle name="Hiperlink Visitado" xfId="27566" builtinId="9" hidden="1"/>
    <cellStyle name="Hiperlink Visitado" xfId="27568" builtinId="9" hidden="1"/>
    <cellStyle name="Hiperlink Visitado" xfId="27570" builtinId="9" hidden="1"/>
    <cellStyle name="Hiperlink Visitado" xfId="27572" builtinId="9" hidden="1"/>
    <cellStyle name="Hiperlink Visitado" xfId="27574" builtinId="9" hidden="1"/>
    <cellStyle name="Hiperlink Visitado" xfId="27576" builtinId="9" hidden="1"/>
    <cellStyle name="Hiperlink Visitado" xfId="27578" builtinId="9" hidden="1"/>
    <cellStyle name="Hiperlink Visitado" xfId="27580" builtinId="9" hidden="1"/>
    <cellStyle name="Hiperlink Visitado" xfId="27582" builtinId="9" hidden="1"/>
    <cellStyle name="Hiperlink Visitado" xfId="27584" builtinId="9" hidden="1"/>
    <cellStyle name="Hiperlink Visitado" xfId="27586" builtinId="9" hidden="1"/>
    <cellStyle name="Hiperlink Visitado" xfId="27588" builtinId="9" hidden="1"/>
    <cellStyle name="Hiperlink Visitado" xfId="27590" builtinId="9" hidden="1"/>
    <cellStyle name="Hiperlink Visitado" xfId="27592" builtinId="9" hidden="1"/>
    <cellStyle name="Hiperlink Visitado" xfId="27594" builtinId="9" hidden="1"/>
    <cellStyle name="Hiperlink Visitado" xfId="27596" builtinId="9" hidden="1"/>
    <cellStyle name="Hiperlink Visitado" xfId="27598" builtinId="9" hidden="1"/>
    <cellStyle name="Hiperlink Visitado" xfId="27600" builtinId="9" hidden="1"/>
    <cellStyle name="Hiperlink Visitado" xfId="27602" builtinId="9" hidden="1"/>
    <cellStyle name="Hiperlink Visitado" xfId="27604" builtinId="9" hidden="1"/>
    <cellStyle name="Hiperlink Visitado" xfId="27606" builtinId="9" hidden="1"/>
    <cellStyle name="Hiperlink Visitado" xfId="27608" builtinId="9" hidden="1"/>
    <cellStyle name="Hiperlink Visitado" xfId="27610" builtinId="9" hidden="1"/>
    <cellStyle name="Hiperlink Visitado" xfId="27612" builtinId="9" hidden="1"/>
    <cellStyle name="Hiperlink Visitado" xfId="27614" builtinId="9" hidden="1"/>
    <cellStyle name="Hiperlink Visitado" xfId="27616" builtinId="9" hidden="1"/>
    <cellStyle name="Hiperlink Visitado" xfId="27618" builtinId="9" hidden="1"/>
    <cellStyle name="Hiperlink Visitado" xfId="27620" builtinId="9" hidden="1"/>
    <cellStyle name="Hiperlink Visitado" xfId="27622" builtinId="9" hidden="1"/>
    <cellStyle name="Hiperlink Visitado" xfId="27624" builtinId="9" hidden="1"/>
    <cellStyle name="Hiperlink Visitado" xfId="27626" builtinId="9" hidden="1"/>
    <cellStyle name="Hiperlink Visitado" xfId="27628" builtinId="9" hidden="1"/>
    <cellStyle name="Hiperlink Visitado" xfId="27630" builtinId="9" hidden="1"/>
    <cellStyle name="Hiperlink Visitado" xfId="27632" builtinId="9" hidden="1"/>
    <cellStyle name="Hiperlink Visitado" xfId="27634" builtinId="9" hidden="1"/>
    <cellStyle name="Hiperlink Visitado" xfId="27636" builtinId="9" hidden="1"/>
    <cellStyle name="Hiperlink Visitado" xfId="27638" builtinId="9" hidden="1"/>
    <cellStyle name="Hiperlink Visitado" xfId="27640" builtinId="9" hidden="1"/>
    <cellStyle name="Hiperlink Visitado" xfId="27642" builtinId="9" hidden="1"/>
    <cellStyle name="Hiperlink Visitado" xfId="27644" builtinId="9" hidden="1"/>
    <cellStyle name="Hiperlink Visitado" xfId="27646" builtinId="9" hidden="1"/>
    <cellStyle name="Hiperlink Visitado" xfId="27648" builtinId="9" hidden="1"/>
    <cellStyle name="Hiperlink Visitado" xfId="27650" builtinId="9" hidden="1"/>
    <cellStyle name="Hiperlink Visitado" xfId="27652" builtinId="9" hidden="1"/>
    <cellStyle name="Hiperlink Visitado" xfId="27654" builtinId="9" hidden="1"/>
    <cellStyle name="Hiperlink Visitado" xfId="27656" builtinId="9" hidden="1"/>
    <cellStyle name="Hiperlink Visitado" xfId="27658" builtinId="9" hidden="1"/>
    <cellStyle name="Hiperlink Visitado" xfId="27660" builtinId="9" hidden="1"/>
    <cellStyle name="Hiperlink Visitado" xfId="26975" builtinId="9" hidden="1"/>
    <cellStyle name="Hiperlink Visitado" xfId="27664" builtinId="9" hidden="1"/>
    <cellStyle name="Hiperlink Visitado" xfId="27666" builtinId="9" hidden="1"/>
    <cellStyle name="Hiperlink Visitado" xfId="27668" builtinId="9" hidden="1"/>
    <cellStyle name="Hiperlink Visitado" xfId="27670" builtinId="9" hidden="1"/>
    <cellStyle name="Hiperlink Visitado" xfId="27672" builtinId="9" hidden="1"/>
    <cellStyle name="Hiperlink Visitado" xfId="27674" builtinId="9" hidden="1"/>
    <cellStyle name="Hiperlink Visitado" xfId="27676" builtinId="9" hidden="1"/>
    <cellStyle name="Hiperlink Visitado" xfId="27678" builtinId="9" hidden="1"/>
    <cellStyle name="Hiperlink Visitado" xfId="27680" builtinId="9" hidden="1"/>
    <cellStyle name="Hiperlink Visitado" xfId="27682" builtinId="9" hidden="1"/>
    <cellStyle name="Hiperlink Visitado" xfId="27684" builtinId="9" hidden="1"/>
    <cellStyle name="Hiperlink Visitado" xfId="27686" builtinId="9" hidden="1"/>
    <cellStyle name="Hiperlink Visitado" xfId="27688" builtinId="9" hidden="1"/>
    <cellStyle name="Hiperlink Visitado" xfId="27690" builtinId="9" hidden="1"/>
    <cellStyle name="Hiperlink Visitado" xfId="27692" builtinId="9" hidden="1"/>
    <cellStyle name="Hiperlink Visitado" xfId="27694" builtinId="9" hidden="1"/>
    <cellStyle name="Hiperlink Visitado" xfId="27696" builtinId="9" hidden="1"/>
    <cellStyle name="Hiperlink Visitado" xfId="27698" builtinId="9" hidden="1"/>
    <cellStyle name="Hiperlink Visitado" xfId="27700" builtinId="9" hidden="1"/>
    <cellStyle name="Hiperlink Visitado" xfId="27702" builtinId="9" hidden="1"/>
    <cellStyle name="Hiperlink Visitado" xfId="27704" builtinId="9" hidden="1"/>
    <cellStyle name="Hiperlink Visitado" xfId="27706" builtinId="9" hidden="1"/>
    <cellStyle name="Hiperlink Visitado" xfId="27708" builtinId="9" hidden="1"/>
    <cellStyle name="Hiperlink Visitado" xfId="27710" builtinId="9" hidden="1"/>
    <cellStyle name="Hiperlink Visitado" xfId="27712" builtinId="9" hidden="1"/>
    <cellStyle name="Hiperlink Visitado" xfId="27714" builtinId="9" hidden="1"/>
    <cellStyle name="Hiperlink Visitado" xfId="27716" builtinId="9" hidden="1"/>
    <cellStyle name="Hiperlink Visitado" xfId="27718" builtinId="9" hidden="1"/>
    <cellStyle name="Hiperlink Visitado" xfId="27720" builtinId="9" hidden="1"/>
    <cellStyle name="Hiperlink Visitado" xfId="27722" builtinId="9" hidden="1"/>
    <cellStyle name="Hiperlink Visitado" xfId="27724" builtinId="9" hidden="1"/>
    <cellStyle name="Hiperlink Visitado" xfId="27726" builtinId="9" hidden="1"/>
    <cellStyle name="Hiperlink Visitado" xfId="27728" builtinId="9" hidden="1"/>
    <cellStyle name="Hiperlink Visitado" xfId="27730" builtinId="9" hidden="1"/>
    <cellStyle name="Hiperlink Visitado" xfId="27732" builtinId="9" hidden="1"/>
    <cellStyle name="Hiperlink Visitado" xfId="27734" builtinId="9" hidden="1"/>
    <cellStyle name="Hiperlink Visitado" xfId="27736" builtinId="9" hidden="1"/>
    <cellStyle name="Hiperlink Visitado" xfId="27738" builtinId="9" hidden="1"/>
    <cellStyle name="Hiperlink Visitado" xfId="27740" builtinId="9" hidden="1"/>
    <cellStyle name="Hiperlink Visitado" xfId="27742" builtinId="9" hidden="1"/>
    <cellStyle name="Hiperlink Visitado" xfId="27744" builtinId="9" hidden="1"/>
    <cellStyle name="Hiperlink Visitado" xfId="27746" builtinId="9" hidden="1"/>
    <cellStyle name="Hiperlink Visitado" xfId="27748" builtinId="9" hidden="1"/>
    <cellStyle name="Hiperlink Visitado" xfId="27750" builtinId="9" hidden="1"/>
    <cellStyle name="Hiperlink Visitado" xfId="27752" builtinId="9" hidden="1"/>
    <cellStyle name="Hiperlink Visitado" xfId="27754" builtinId="9" hidden="1"/>
    <cellStyle name="Hiperlink Visitado" xfId="27756" builtinId="9" hidden="1"/>
    <cellStyle name="Hiperlink Visitado" xfId="27758" builtinId="9" hidden="1"/>
    <cellStyle name="Hiperlink Visitado" xfId="27073" builtinId="9" hidden="1"/>
    <cellStyle name="Hiperlink Visitado" xfId="27762" builtinId="9" hidden="1"/>
    <cellStyle name="Hiperlink Visitado" xfId="27764" builtinId="9" hidden="1"/>
    <cellStyle name="Hiperlink Visitado" xfId="27766" builtinId="9" hidden="1"/>
    <cellStyle name="Hiperlink Visitado" xfId="27768" builtinId="9" hidden="1"/>
    <cellStyle name="Hiperlink Visitado" xfId="27770" builtinId="9" hidden="1"/>
    <cellStyle name="Hiperlink Visitado" xfId="27772" builtinId="9" hidden="1"/>
    <cellStyle name="Hiperlink Visitado" xfId="27774" builtinId="9" hidden="1"/>
    <cellStyle name="Hiperlink Visitado" xfId="27776" builtinId="9" hidden="1"/>
    <cellStyle name="Hiperlink Visitado" xfId="27778" builtinId="9" hidden="1"/>
    <cellStyle name="Hiperlink Visitado" xfId="27780" builtinId="9" hidden="1"/>
    <cellStyle name="Hiperlink Visitado" xfId="27782" builtinId="9" hidden="1"/>
    <cellStyle name="Hiperlink Visitado" xfId="27784" builtinId="9" hidden="1"/>
    <cellStyle name="Hiperlink Visitado" xfId="27786" builtinId="9" hidden="1"/>
    <cellStyle name="Hiperlink Visitado" xfId="27788" builtinId="9" hidden="1"/>
    <cellStyle name="Hiperlink Visitado" xfId="27790" builtinId="9" hidden="1"/>
    <cellStyle name="Hiperlink Visitado" xfId="27792" builtinId="9" hidden="1"/>
    <cellStyle name="Hiperlink Visitado" xfId="27794" builtinId="9" hidden="1"/>
    <cellStyle name="Hiperlink Visitado" xfId="27796" builtinId="9" hidden="1"/>
    <cellStyle name="Hiperlink Visitado" xfId="27798" builtinId="9" hidden="1"/>
    <cellStyle name="Hiperlink Visitado" xfId="27800" builtinId="9" hidden="1"/>
    <cellStyle name="Hiperlink Visitado" xfId="27802" builtinId="9" hidden="1"/>
    <cellStyle name="Hiperlink Visitado" xfId="27804" builtinId="9" hidden="1"/>
    <cellStyle name="Hiperlink Visitado" xfId="27806" builtinId="9" hidden="1"/>
    <cellStyle name="Hiperlink Visitado" xfId="27808" builtinId="9" hidden="1"/>
    <cellStyle name="Hiperlink Visitado" xfId="27810" builtinId="9" hidden="1"/>
    <cellStyle name="Hiperlink Visitado" xfId="27812" builtinId="9" hidden="1"/>
    <cellStyle name="Hiperlink Visitado" xfId="27814" builtinId="9" hidden="1"/>
    <cellStyle name="Hiperlink Visitado" xfId="27816" builtinId="9" hidden="1"/>
    <cellStyle name="Hiperlink Visitado" xfId="27818" builtinId="9" hidden="1"/>
    <cellStyle name="Hiperlink Visitado" xfId="27820" builtinId="9" hidden="1"/>
    <cellStyle name="Hiperlink Visitado" xfId="27822" builtinId="9" hidden="1"/>
    <cellStyle name="Hiperlink Visitado" xfId="27824" builtinId="9" hidden="1"/>
    <cellStyle name="Hiperlink Visitado" xfId="27826" builtinId="9" hidden="1"/>
    <cellStyle name="Hiperlink Visitado" xfId="27828" builtinId="9" hidden="1"/>
    <cellStyle name="Hiperlink Visitado" xfId="27830" builtinId="9" hidden="1"/>
    <cellStyle name="Hiperlink Visitado" xfId="27832" builtinId="9" hidden="1"/>
    <cellStyle name="Hiperlink Visitado" xfId="27834" builtinId="9" hidden="1"/>
    <cellStyle name="Hiperlink Visitado" xfId="27836" builtinId="9" hidden="1"/>
    <cellStyle name="Hiperlink Visitado" xfId="27838" builtinId="9" hidden="1"/>
    <cellStyle name="Hiperlink Visitado" xfId="27840" builtinId="9" hidden="1"/>
    <cellStyle name="Hiperlink Visitado" xfId="27842" builtinId="9" hidden="1"/>
    <cellStyle name="Hiperlink Visitado" xfId="27844" builtinId="9" hidden="1"/>
    <cellStyle name="Hiperlink Visitado" xfId="27846" builtinId="9" hidden="1"/>
    <cellStyle name="Hiperlink Visitado" xfId="27848" builtinId="9" hidden="1"/>
    <cellStyle name="Hiperlink Visitado" xfId="27850" builtinId="9" hidden="1"/>
    <cellStyle name="Hiperlink Visitado" xfId="27852" builtinId="9" hidden="1"/>
    <cellStyle name="Hiperlink Visitado" xfId="27854" builtinId="9" hidden="1"/>
    <cellStyle name="Hiperlink Visitado" xfId="27856" builtinId="9" hidden="1"/>
    <cellStyle name="Hiperlink Visitado" xfId="27171" builtinId="9" hidden="1"/>
    <cellStyle name="Hiperlink Visitado" xfId="27860" builtinId="9" hidden="1"/>
    <cellStyle name="Hiperlink Visitado" xfId="27862" builtinId="9" hidden="1"/>
    <cellStyle name="Hiperlink Visitado" xfId="27864" builtinId="9" hidden="1"/>
    <cellStyle name="Hiperlink Visitado" xfId="27866" builtinId="9" hidden="1"/>
    <cellStyle name="Hiperlink Visitado" xfId="27868" builtinId="9" hidden="1"/>
    <cellStyle name="Hiperlink Visitado" xfId="27870" builtinId="9" hidden="1"/>
    <cellStyle name="Hiperlink Visitado" xfId="27872" builtinId="9" hidden="1"/>
    <cellStyle name="Hiperlink Visitado" xfId="27874" builtinId="9" hidden="1"/>
    <cellStyle name="Hiperlink Visitado" xfId="27876" builtinId="9" hidden="1"/>
    <cellStyle name="Hiperlink Visitado" xfId="27878" builtinId="9" hidden="1"/>
    <cellStyle name="Hiperlink Visitado" xfId="27880" builtinId="9" hidden="1"/>
    <cellStyle name="Hiperlink Visitado" xfId="27882" builtinId="9" hidden="1"/>
    <cellStyle name="Hiperlink Visitado" xfId="27884" builtinId="9" hidden="1"/>
    <cellStyle name="Hiperlink Visitado" xfId="27886" builtinId="9" hidden="1"/>
    <cellStyle name="Hiperlink Visitado" xfId="27888" builtinId="9" hidden="1"/>
    <cellStyle name="Hiperlink Visitado" xfId="27890" builtinId="9" hidden="1"/>
    <cellStyle name="Hiperlink Visitado" xfId="27892" builtinId="9" hidden="1"/>
    <cellStyle name="Hiperlink Visitado" xfId="27894" builtinId="9" hidden="1"/>
    <cellStyle name="Hiperlink Visitado" xfId="27896" builtinId="9" hidden="1"/>
    <cellStyle name="Hiperlink Visitado" xfId="27898" builtinId="9" hidden="1"/>
    <cellStyle name="Hiperlink Visitado" xfId="27900" builtinId="9" hidden="1"/>
    <cellStyle name="Hiperlink Visitado" xfId="27902" builtinId="9" hidden="1"/>
    <cellStyle name="Hiperlink Visitado" xfId="27904" builtinId="9" hidden="1"/>
    <cellStyle name="Hiperlink Visitado" xfId="27906" builtinId="9" hidden="1"/>
    <cellStyle name="Hiperlink Visitado" xfId="27908" builtinId="9" hidden="1"/>
    <cellStyle name="Hiperlink Visitado" xfId="27910" builtinId="9" hidden="1"/>
    <cellStyle name="Hiperlink Visitado" xfId="27912" builtinId="9" hidden="1"/>
    <cellStyle name="Hiperlink Visitado" xfId="27914" builtinId="9" hidden="1"/>
    <cellStyle name="Hiperlink Visitado" xfId="27916" builtinId="9" hidden="1"/>
    <cellStyle name="Hiperlink Visitado" xfId="27918" builtinId="9" hidden="1"/>
    <cellStyle name="Hiperlink Visitado" xfId="27920" builtinId="9" hidden="1"/>
    <cellStyle name="Hiperlink Visitado" xfId="27922" builtinId="9" hidden="1"/>
    <cellStyle name="Hiperlink Visitado" xfId="27924" builtinId="9" hidden="1"/>
    <cellStyle name="Hiperlink Visitado" xfId="27926" builtinId="9" hidden="1"/>
    <cellStyle name="Hiperlink Visitado" xfId="27928" builtinId="9" hidden="1"/>
    <cellStyle name="Hiperlink Visitado" xfId="27930" builtinId="9" hidden="1"/>
    <cellStyle name="Hiperlink Visitado" xfId="27932" builtinId="9" hidden="1"/>
    <cellStyle name="Hiperlink Visitado" xfId="27934" builtinId="9" hidden="1"/>
    <cellStyle name="Hiperlink Visitado" xfId="27936" builtinId="9" hidden="1"/>
    <cellStyle name="Hiperlink Visitado" xfId="27938" builtinId="9" hidden="1"/>
    <cellStyle name="Hiperlink Visitado" xfId="27940" builtinId="9" hidden="1"/>
    <cellStyle name="Hiperlink Visitado" xfId="27942" builtinId="9" hidden="1"/>
    <cellStyle name="Hiperlink Visitado" xfId="27944" builtinId="9" hidden="1"/>
    <cellStyle name="Hiperlink Visitado" xfId="27946" builtinId="9" hidden="1"/>
    <cellStyle name="Hiperlink Visitado" xfId="27948" builtinId="9" hidden="1"/>
    <cellStyle name="Hiperlink Visitado" xfId="27950" builtinId="9" hidden="1"/>
    <cellStyle name="Hiperlink Visitado" xfId="27952" builtinId="9" hidden="1"/>
    <cellStyle name="Hiperlink Visitado" xfId="27954" builtinId="9" hidden="1"/>
    <cellStyle name="Hiperlink Visitado" xfId="27269" builtinId="9" hidden="1"/>
    <cellStyle name="Hiperlink Visitado" xfId="27958" builtinId="9" hidden="1"/>
    <cellStyle name="Hiperlink Visitado" xfId="27960" builtinId="9" hidden="1"/>
    <cellStyle name="Hiperlink Visitado" xfId="27962" builtinId="9" hidden="1"/>
    <cellStyle name="Hiperlink Visitado" xfId="27964" builtinId="9" hidden="1"/>
    <cellStyle name="Hiperlink Visitado" xfId="27966" builtinId="9" hidden="1"/>
    <cellStyle name="Hiperlink Visitado" xfId="27968" builtinId="9" hidden="1"/>
    <cellStyle name="Hiperlink Visitado" xfId="27970" builtinId="9" hidden="1"/>
    <cellStyle name="Hiperlink Visitado" xfId="27972" builtinId="9" hidden="1"/>
    <cellStyle name="Hiperlink Visitado" xfId="27974" builtinId="9" hidden="1"/>
    <cellStyle name="Hiperlink Visitado" xfId="27976" builtinId="9" hidden="1"/>
    <cellStyle name="Hiperlink Visitado" xfId="27978" builtinId="9" hidden="1"/>
    <cellStyle name="Hiperlink Visitado" xfId="27980" builtinId="9" hidden="1"/>
    <cellStyle name="Hiperlink Visitado" xfId="27982" builtinId="9" hidden="1"/>
    <cellStyle name="Hiperlink Visitado" xfId="27984" builtinId="9" hidden="1"/>
    <cellStyle name="Hiperlink Visitado" xfId="27986" builtinId="9" hidden="1"/>
    <cellStyle name="Hiperlink Visitado" xfId="27988" builtinId="9" hidden="1"/>
    <cellStyle name="Hiperlink Visitado" xfId="27990" builtinId="9" hidden="1"/>
    <cellStyle name="Hiperlink Visitado" xfId="27992" builtinId="9" hidden="1"/>
    <cellStyle name="Hiperlink Visitado" xfId="27994" builtinId="9" hidden="1"/>
    <cellStyle name="Hiperlink Visitado" xfId="27996" builtinId="9" hidden="1"/>
    <cellStyle name="Hiperlink Visitado" xfId="27998" builtinId="9" hidden="1"/>
    <cellStyle name="Hiperlink Visitado" xfId="28000" builtinId="9" hidden="1"/>
    <cellStyle name="Hiperlink Visitado" xfId="28002" builtinId="9" hidden="1"/>
    <cellStyle name="Hiperlink Visitado" xfId="28004" builtinId="9" hidden="1"/>
    <cellStyle name="Hiperlink Visitado" xfId="28006" builtinId="9" hidden="1"/>
    <cellStyle name="Hiperlink Visitado" xfId="28008" builtinId="9" hidden="1"/>
    <cellStyle name="Hiperlink Visitado" xfId="28010" builtinId="9" hidden="1"/>
    <cellStyle name="Hiperlink Visitado" xfId="28012" builtinId="9" hidden="1"/>
    <cellStyle name="Hiperlink Visitado" xfId="28014" builtinId="9" hidden="1"/>
    <cellStyle name="Hiperlink Visitado" xfId="28016" builtinId="9" hidden="1"/>
    <cellStyle name="Hiperlink Visitado" xfId="28018" builtinId="9" hidden="1"/>
    <cellStyle name="Hiperlink Visitado" xfId="28020" builtinId="9" hidden="1"/>
    <cellStyle name="Hiperlink Visitado" xfId="28022" builtinId="9" hidden="1"/>
    <cellStyle name="Hiperlink Visitado" xfId="28024" builtinId="9" hidden="1"/>
    <cellStyle name="Hiperlink Visitado" xfId="28026" builtinId="9" hidden="1"/>
    <cellStyle name="Hiperlink Visitado" xfId="28028" builtinId="9" hidden="1"/>
    <cellStyle name="Hiperlink Visitado" xfId="28030" builtinId="9" hidden="1"/>
    <cellStyle name="Hiperlink Visitado" xfId="28032" builtinId="9" hidden="1"/>
    <cellStyle name="Hiperlink Visitado" xfId="28034" builtinId="9" hidden="1"/>
    <cellStyle name="Hiperlink Visitado" xfId="28036" builtinId="9" hidden="1"/>
    <cellStyle name="Hiperlink Visitado" xfId="28038" builtinId="9" hidden="1"/>
    <cellStyle name="Hiperlink Visitado" xfId="28040" builtinId="9" hidden="1"/>
    <cellStyle name="Hiperlink Visitado" xfId="28042" builtinId="9" hidden="1"/>
    <cellStyle name="Hiperlink Visitado" xfId="28044" builtinId="9" hidden="1"/>
    <cellStyle name="Hiperlink Visitado" xfId="28046" builtinId="9" hidden="1"/>
    <cellStyle name="Hiperlink Visitado" xfId="28048" builtinId="9" hidden="1"/>
    <cellStyle name="Hiperlink Visitado" xfId="28050" builtinId="9" hidden="1"/>
    <cellStyle name="Hiperlink Visitado" xfId="28052" builtinId="9" hidden="1"/>
    <cellStyle name="Hiperlink Visitado" xfId="27367" builtinId="9" hidden="1"/>
    <cellStyle name="Hiperlink Visitado" xfId="28056" builtinId="9" hidden="1"/>
    <cellStyle name="Hiperlink Visitado" xfId="28058" builtinId="9" hidden="1"/>
    <cellStyle name="Hiperlink Visitado" xfId="28060" builtinId="9" hidden="1"/>
    <cellStyle name="Hiperlink Visitado" xfId="28062" builtinId="9" hidden="1"/>
    <cellStyle name="Hiperlink Visitado" xfId="28064" builtinId="9" hidden="1"/>
    <cellStyle name="Hiperlink Visitado" xfId="28066" builtinId="9" hidden="1"/>
    <cellStyle name="Hiperlink Visitado" xfId="28068" builtinId="9" hidden="1"/>
    <cellStyle name="Hiperlink Visitado" xfId="28070" builtinId="9" hidden="1"/>
    <cellStyle name="Hiperlink Visitado" xfId="28072" builtinId="9" hidden="1"/>
    <cellStyle name="Hiperlink Visitado" xfId="28074" builtinId="9" hidden="1"/>
    <cellStyle name="Hiperlink Visitado" xfId="28076" builtinId="9" hidden="1"/>
    <cellStyle name="Hiperlink Visitado" xfId="28078" builtinId="9" hidden="1"/>
    <cellStyle name="Hiperlink Visitado" xfId="28080" builtinId="9" hidden="1"/>
    <cellStyle name="Hiperlink Visitado" xfId="28082" builtinId="9" hidden="1"/>
    <cellStyle name="Hiperlink Visitado" xfId="28084" builtinId="9" hidden="1"/>
    <cellStyle name="Hiperlink Visitado" xfId="28086" builtinId="9" hidden="1"/>
    <cellStyle name="Hiperlink Visitado" xfId="28088" builtinId="9" hidden="1"/>
    <cellStyle name="Hiperlink Visitado" xfId="28090" builtinId="9" hidden="1"/>
    <cellStyle name="Hiperlink Visitado" xfId="28092" builtinId="9" hidden="1"/>
    <cellStyle name="Hiperlink Visitado" xfId="28094" builtinId="9" hidden="1"/>
    <cellStyle name="Hiperlink Visitado" xfId="28096" builtinId="9" hidden="1"/>
    <cellStyle name="Hiperlink Visitado" xfId="28098" builtinId="9" hidden="1"/>
    <cellStyle name="Hiperlink Visitado" xfId="28100" builtinId="9" hidden="1"/>
    <cellStyle name="Hiperlink Visitado" xfId="28102" builtinId="9" hidden="1"/>
    <cellStyle name="Hiperlink Visitado" xfId="28104" builtinId="9" hidden="1"/>
    <cellStyle name="Hiperlink Visitado" xfId="28106" builtinId="9" hidden="1"/>
    <cellStyle name="Hiperlink Visitado" xfId="28108" builtinId="9" hidden="1"/>
    <cellStyle name="Hiperlink Visitado" xfId="28110" builtinId="9" hidden="1"/>
    <cellStyle name="Hiperlink Visitado" xfId="28112" builtinId="9" hidden="1"/>
    <cellStyle name="Hiperlink Visitado" xfId="28114" builtinId="9" hidden="1"/>
    <cellStyle name="Hiperlink Visitado" xfId="28116" builtinId="9" hidden="1"/>
    <cellStyle name="Hiperlink Visitado" xfId="28118" builtinId="9" hidden="1"/>
    <cellStyle name="Hiperlink Visitado" xfId="28120" builtinId="9" hidden="1"/>
    <cellStyle name="Hiperlink Visitado" xfId="28122" builtinId="9" hidden="1"/>
    <cellStyle name="Hiperlink Visitado" xfId="28124" builtinId="9" hidden="1"/>
    <cellStyle name="Hiperlink Visitado" xfId="28126" builtinId="9" hidden="1"/>
    <cellStyle name="Hiperlink Visitado" xfId="28128" builtinId="9" hidden="1"/>
    <cellStyle name="Hiperlink Visitado" xfId="28130" builtinId="9" hidden="1"/>
    <cellStyle name="Hiperlink Visitado" xfId="28132" builtinId="9" hidden="1"/>
    <cellStyle name="Hiperlink Visitado" xfId="28134" builtinId="9" hidden="1"/>
    <cellStyle name="Hiperlink Visitado" xfId="28136" builtinId="9" hidden="1"/>
    <cellStyle name="Hiperlink Visitado" xfId="28138" builtinId="9" hidden="1"/>
    <cellStyle name="Hiperlink Visitado" xfId="28140" builtinId="9" hidden="1"/>
    <cellStyle name="Hiperlink Visitado" xfId="28142" builtinId="9" hidden="1"/>
    <cellStyle name="Hiperlink Visitado" xfId="28144" builtinId="9" hidden="1"/>
    <cellStyle name="Hiperlink Visitado" xfId="28146" builtinId="9" hidden="1"/>
    <cellStyle name="Hiperlink Visitado" xfId="28148" builtinId="9" hidden="1"/>
    <cellStyle name="Hiperlink Visitado" xfId="28150" builtinId="9" hidden="1"/>
    <cellStyle name="Hiperlink Visitado" xfId="27465" builtinId="9" hidden="1"/>
    <cellStyle name="Hiperlink Visitado" xfId="28153" builtinId="9" hidden="1"/>
    <cellStyle name="Hiperlink Visitado" xfId="28155" builtinId="9" hidden="1"/>
    <cellStyle name="Hiperlink Visitado" xfId="28157" builtinId="9" hidden="1"/>
    <cellStyle name="Hiperlink Visitado" xfId="28159" builtinId="9" hidden="1"/>
    <cellStyle name="Hiperlink Visitado" xfId="28161" builtinId="9" hidden="1"/>
    <cellStyle name="Hiperlink Visitado" xfId="28163" builtinId="9" hidden="1"/>
    <cellStyle name="Hiperlink Visitado" xfId="28165" builtinId="9" hidden="1"/>
    <cellStyle name="Hiperlink Visitado" xfId="28167" builtinId="9" hidden="1"/>
    <cellStyle name="Hiperlink Visitado" xfId="28169" builtinId="9" hidden="1"/>
    <cellStyle name="Hiperlink Visitado" xfId="28171" builtinId="9" hidden="1"/>
    <cellStyle name="Hiperlink Visitado" xfId="28173" builtinId="9" hidden="1"/>
    <cellStyle name="Hiperlink Visitado" xfId="28175" builtinId="9" hidden="1"/>
    <cellStyle name="Hiperlink Visitado" xfId="28177" builtinId="9" hidden="1"/>
    <cellStyle name="Hiperlink Visitado" xfId="28179" builtinId="9" hidden="1"/>
    <cellStyle name="Hiperlink Visitado" xfId="28181" builtinId="9" hidden="1"/>
    <cellStyle name="Hiperlink Visitado" xfId="28183" builtinId="9" hidden="1"/>
    <cellStyle name="Hiperlink Visitado" xfId="28185" builtinId="9" hidden="1"/>
    <cellStyle name="Hiperlink Visitado" xfId="28187" builtinId="9" hidden="1"/>
    <cellStyle name="Hiperlink Visitado" xfId="28189" builtinId="9" hidden="1"/>
    <cellStyle name="Hiperlink Visitado" xfId="28191" builtinId="9" hidden="1"/>
    <cellStyle name="Hiperlink Visitado" xfId="28193" builtinId="9" hidden="1"/>
    <cellStyle name="Hiperlink Visitado" xfId="28195" builtinId="9" hidden="1"/>
    <cellStyle name="Hiperlink Visitado" xfId="28197" builtinId="9" hidden="1"/>
    <cellStyle name="Hiperlink Visitado" xfId="28199" builtinId="9" hidden="1"/>
    <cellStyle name="Hiperlink Visitado" xfId="28201" builtinId="9" hidden="1"/>
    <cellStyle name="Hiperlink Visitado" xfId="28203" builtinId="9" hidden="1"/>
    <cellStyle name="Hiperlink Visitado" xfId="28205" builtinId="9" hidden="1"/>
    <cellStyle name="Hiperlink Visitado" xfId="28207" builtinId="9" hidden="1"/>
    <cellStyle name="Hiperlink Visitado" xfId="28209" builtinId="9" hidden="1"/>
    <cellStyle name="Hiperlink Visitado" xfId="28211" builtinId="9" hidden="1"/>
    <cellStyle name="Hiperlink Visitado" xfId="28213" builtinId="9" hidden="1"/>
    <cellStyle name="Hiperlink Visitado" xfId="28215" builtinId="9" hidden="1"/>
    <cellStyle name="Hiperlink Visitado" xfId="28217" builtinId="9" hidden="1"/>
    <cellStyle name="Hiperlink Visitado" xfId="28219" builtinId="9" hidden="1"/>
    <cellStyle name="Hiperlink Visitado" xfId="28221" builtinId="9" hidden="1"/>
    <cellStyle name="Hiperlink Visitado" xfId="28223" builtinId="9" hidden="1"/>
    <cellStyle name="Hiperlink Visitado" xfId="28225" builtinId="9" hidden="1"/>
    <cellStyle name="Hiperlink Visitado" xfId="28227" builtinId="9" hidden="1"/>
    <cellStyle name="Hiperlink Visitado" xfId="28229" builtinId="9" hidden="1"/>
    <cellStyle name="Hiperlink Visitado" xfId="28231" builtinId="9" hidden="1"/>
    <cellStyle name="Hiperlink Visitado" xfId="28233" builtinId="9" hidden="1"/>
    <cellStyle name="Hiperlink Visitado" xfId="28235" builtinId="9" hidden="1"/>
    <cellStyle name="Hiperlink Visitado" xfId="28237" builtinId="9" hidden="1"/>
    <cellStyle name="Hiperlink Visitado" xfId="28239" builtinId="9" hidden="1"/>
    <cellStyle name="Hiperlink Visitado" xfId="28241" builtinId="9" hidden="1"/>
    <cellStyle name="Hiperlink Visitado" xfId="28243" builtinId="9" hidden="1"/>
    <cellStyle name="Hiperlink Visitado" xfId="28245" builtinId="9" hidden="1"/>
    <cellStyle name="Hiperlink Visitado" xfId="28247" builtinId="9" hidden="1"/>
    <cellStyle name="Hiperlink Visitado" xfId="27563" builtinId="9" hidden="1"/>
    <cellStyle name="Hiperlink Visitado" xfId="28250" builtinId="9" hidden="1"/>
    <cellStyle name="Hiperlink Visitado" xfId="28252" builtinId="9" hidden="1"/>
    <cellStyle name="Hiperlink Visitado" xfId="28254" builtinId="9" hidden="1"/>
    <cellStyle name="Hiperlink Visitado" xfId="28256" builtinId="9" hidden="1"/>
    <cellStyle name="Hiperlink Visitado" xfId="28258" builtinId="9" hidden="1"/>
    <cellStyle name="Hiperlink Visitado" xfId="28260" builtinId="9" hidden="1"/>
    <cellStyle name="Hiperlink Visitado" xfId="28262" builtinId="9" hidden="1"/>
    <cellStyle name="Hiperlink Visitado" xfId="28264" builtinId="9" hidden="1"/>
    <cellStyle name="Hiperlink Visitado" xfId="28266" builtinId="9" hidden="1"/>
    <cellStyle name="Hiperlink Visitado" xfId="28268" builtinId="9" hidden="1"/>
    <cellStyle name="Hiperlink Visitado" xfId="28270" builtinId="9" hidden="1"/>
    <cellStyle name="Hiperlink Visitado" xfId="28272" builtinId="9" hidden="1"/>
    <cellStyle name="Hiperlink Visitado" xfId="28274" builtinId="9" hidden="1"/>
    <cellStyle name="Hiperlink Visitado" xfId="28276" builtinId="9" hidden="1"/>
    <cellStyle name="Hiperlink Visitado" xfId="28278" builtinId="9" hidden="1"/>
    <cellStyle name="Hiperlink Visitado" xfId="28280" builtinId="9" hidden="1"/>
    <cellStyle name="Hiperlink Visitado" xfId="28282" builtinId="9" hidden="1"/>
    <cellStyle name="Hiperlink Visitado" xfId="28284" builtinId="9" hidden="1"/>
    <cellStyle name="Hiperlink Visitado" xfId="28286" builtinId="9" hidden="1"/>
    <cellStyle name="Hiperlink Visitado" xfId="28288" builtinId="9" hidden="1"/>
    <cellStyle name="Hiperlink Visitado" xfId="28290" builtinId="9" hidden="1"/>
    <cellStyle name="Hiperlink Visitado" xfId="28292" builtinId="9" hidden="1"/>
    <cellStyle name="Hiperlink Visitado" xfId="28294" builtinId="9" hidden="1"/>
    <cellStyle name="Hiperlink Visitado" xfId="28296" builtinId="9" hidden="1"/>
    <cellStyle name="Hiperlink Visitado" xfId="28298" builtinId="9" hidden="1"/>
    <cellStyle name="Hiperlink Visitado" xfId="28300" builtinId="9" hidden="1"/>
    <cellStyle name="Hiperlink Visitado" xfId="28302" builtinId="9" hidden="1"/>
    <cellStyle name="Hiperlink Visitado" xfId="28304" builtinId="9" hidden="1"/>
    <cellStyle name="Hiperlink Visitado" xfId="28306" builtinId="9" hidden="1"/>
    <cellStyle name="Hiperlink Visitado" xfId="28308" builtinId="9" hidden="1"/>
    <cellStyle name="Hiperlink Visitado" xfId="28310" builtinId="9" hidden="1"/>
    <cellStyle name="Hiperlink Visitado" xfId="28312" builtinId="9" hidden="1"/>
    <cellStyle name="Hiperlink Visitado" xfId="28314" builtinId="9" hidden="1"/>
    <cellStyle name="Hiperlink Visitado" xfId="28316" builtinId="9" hidden="1"/>
    <cellStyle name="Hiperlink Visitado" xfId="28318" builtinId="9" hidden="1"/>
    <cellStyle name="Hiperlink Visitado" xfId="28320" builtinId="9" hidden="1"/>
    <cellStyle name="Hiperlink Visitado" xfId="28322" builtinId="9" hidden="1"/>
    <cellStyle name="Hiperlink Visitado" xfId="28324" builtinId="9" hidden="1"/>
    <cellStyle name="Hiperlink Visitado" xfId="28326" builtinId="9" hidden="1"/>
    <cellStyle name="Hiperlink Visitado" xfId="28328" builtinId="9" hidden="1"/>
    <cellStyle name="Hiperlink Visitado" xfId="28330" builtinId="9" hidden="1"/>
    <cellStyle name="Hiperlink Visitado" xfId="28332" builtinId="9" hidden="1"/>
    <cellStyle name="Hiperlink Visitado" xfId="28334" builtinId="9" hidden="1"/>
    <cellStyle name="Hiperlink Visitado" xfId="28336" builtinId="9" hidden="1"/>
    <cellStyle name="Hiperlink Visitado" xfId="28338" builtinId="9" hidden="1"/>
    <cellStyle name="Hiperlink Visitado" xfId="28340" builtinId="9" hidden="1"/>
    <cellStyle name="Hiperlink Visitado" xfId="28342" builtinId="9" hidden="1"/>
    <cellStyle name="Hiperlink Visitado" xfId="28344" builtinId="9" hidden="1"/>
    <cellStyle name="Hiperlink Visitado" xfId="27661" builtinId="9" hidden="1"/>
    <cellStyle name="Hiperlink Visitado" xfId="28347" builtinId="9" hidden="1"/>
    <cellStyle name="Hiperlink Visitado" xfId="28349" builtinId="9" hidden="1"/>
    <cellStyle name="Hiperlink Visitado" xfId="28351" builtinId="9" hidden="1"/>
    <cellStyle name="Hiperlink Visitado" xfId="28353" builtinId="9" hidden="1"/>
    <cellStyle name="Hiperlink Visitado" xfId="28355" builtinId="9" hidden="1"/>
    <cellStyle name="Hiperlink Visitado" xfId="28357" builtinId="9" hidden="1"/>
    <cellStyle name="Hiperlink Visitado" xfId="28359" builtinId="9" hidden="1"/>
    <cellStyle name="Hiperlink Visitado" xfId="28361" builtinId="9" hidden="1"/>
    <cellStyle name="Hiperlink Visitado" xfId="28363" builtinId="9" hidden="1"/>
    <cellStyle name="Hiperlink Visitado" xfId="28365" builtinId="9" hidden="1"/>
    <cellStyle name="Hiperlink Visitado" xfId="28367" builtinId="9" hidden="1"/>
    <cellStyle name="Hiperlink Visitado" xfId="28369" builtinId="9" hidden="1"/>
    <cellStyle name="Hiperlink Visitado" xfId="28371" builtinId="9" hidden="1"/>
    <cellStyle name="Hiperlink Visitado" xfId="28373" builtinId="9" hidden="1"/>
    <cellStyle name="Hiperlink Visitado" xfId="28375" builtinId="9" hidden="1"/>
    <cellStyle name="Hiperlink Visitado" xfId="28377" builtinId="9" hidden="1"/>
    <cellStyle name="Hiperlink Visitado" xfId="28379" builtinId="9" hidden="1"/>
    <cellStyle name="Hiperlink Visitado" xfId="28381" builtinId="9" hidden="1"/>
    <cellStyle name="Hiperlink Visitado" xfId="28383" builtinId="9" hidden="1"/>
    <cellStyle name="Hiperlink Visitado" xfId="28385" builtinId="9" hidden="1"/>
    <cellStyle name="Hiperlink Visitado" xfId="28387" builtinId="9" hidden="1"/>
    <cellStyle name="Hiperlink Visitado" xfId="28389" builtinId="9" hidden="1"/>
    <cellStyle name="Hiperlink Visitado" xfId="28391" builtinId="9" hidden="1"/>
    <cellStyle name="Hiperlink Visitado" xfId="28393" builtinId="9" hidden="1"/>
    <cellStyle name="Hiperlink Visitado" xfId="28395" builtinId="9" hidden="1"/>
    <cellStyle name="Hiperlink Visitado" xfId="28397" builtinId="9" hidden="1"/>
    <cellStyle name="Hiperlink Visitado" xfId="28399" builtinId="9" hidden="1"/>
    <cellStyle name="Hiperlink Visitado" xfId="28401" builtinId="9" hidden="1"/>
    <cellStyle name="Hiperlink Visitado" xfId="28403" builtinId="9" hidden="1"/>
    <cellStyle name="Hiperlink Visitado" xfId="28405" builtinId="9" hidden="1"/>
    <cellStyle name="Hiperlink Visitado" xfId="28407" builtinId="9" hidden="1"/>
    <cellStyle name="Hiperlink Visitado" xfId="28409" builtinId="9" hidden="1"/>
    <cellStyle name="Hiperlink Visitado" xfId="28411" builtinId="9" hidden="1"/>
    <cellStyle name="Hiperlink Visitado" xfId="28413" builtinId="9" hidden="1"/>
    <cellStyle name="Hiperlink Visitado" xfId="28415" builtinId="9" hidden="1"/>
    <cellStyle name="Hiperlink Visitado" xfId="28417" builtinId="9" hidden="1"/>
    <cellStyle name="Hiperlink Visitado" xfId="28419" builtinId="9" hidden="1"/>
    <cellStyle name="Hiperlink Visitado" xfId="28421" builtinId="9" hidden="1"/>
    <cellStyle name="Hiperlink Visitado" xfId="28423" builtinId="9" hidden="1"/>
    <cellStyle name="Hiperlink Visitado" xfId="28425" builtinId="9" hidden="1"/>
    <cellStyle name="Hiperlink Visitado" xfId="28427" builtinId="9" hidden="1"/>
    <cellStyle name="Hiperlink Visitado" xfId="28429" builtinId="9" hidden="1"/>
    <cellStyle name="Hiperlink Visitado" xfId="28431" builtinId="9" hidden="1"/>
    <cellStyle name="Hiperlink Visitado" xfId="28433" builtinId="9" hidden="1"/>
    <cellStyle name="Hiperlink Visitado" xfId="28435" builtinId="9" hidden="1"/>
    <cellStyle name="Hiperlink Visitado" xfId="28437" builtinId="9" hidden="1"/>
    <cellStyle name="Hiperlink Visitado" xfId="28439" builtinId="9" hidden="1"/>
    <cellStyle name="Hiperlink Visitado" xfId="28441" builtinId="9" hidden="1"/>
    <cellStyle name="Hiperlink Visitado" xfId="27759" builtinId="9" hidden="1"/>
    <cellStyle name="Hiperlink Visitado" xfId="28444" builtinId="9" hidden="1"/>
    <cellStyle name="Hiperlink Visitado" xfId="28446" builtinId="9" hidden="1"/>
    <cellStyle name="Hiperlink Visitado" xfId="28448" builtinId="9" hidden="1"/>
    <cellStyle name="Hiperlink Visitado" xfId="28450" builtinId="9" hidden="1"/>
    <cellStyle name="Hiperlink Visitado" xfId="28452" builtinId="9" hidden="1"/>
    <cellStyle name="Hiperlink Visitado" xfId="28454" builtinId="9" hidden="1"/>
    <cellStyle name="Hiperlink Visitado" xfId="28456" builtinId="9" hidden="1"/>
    <cellStyle name="Hiperlink Visitado" xfId="28458" builtinId="9" hidden="1"/>
    <cellStyle name="Hiperlink Visitado" xfId="28460" builtinId="9" hidden="1"/>
    <cellStyle name="Hiperlink Visitado" xfId="28462" builtinId="9" hidden="1"/>
    <cellStyle name="Hiperlink Visitado" xfId="28464" builtinId="9" hidden="1"/>
    <cellStyle name="Hiperlink Visitado" xfId="28466" builtinId="9" hidden="1"/>
    <cellStyle name="Hiperlink Visitado" xfId="28468" builtinId="9" hidden="1"/>
    <cellStyle name="Hiperlink Visitado" xfId="28470" builtinId="9" hidden="1"/>
    <cellStyle name="Hiperlink Visitado" xfId="28472" builtinId="9" hidden="1"/>
    <cellStyle name="Hiperlink Visitado" xfId="28474" builtinId="9" hidden="1"/>
    <cellStyle name="Hiperlink Visitado" xfId="28476" builtinId="9" hidden="1"/>
    <cellStyle name="Hiperlink Visitado" xfId="28478" builtinId="9" hidden="1"/>
    <cellStyle name="Hiperlink Visitado" xfId="28480" builtinId="9" hidden="1"/>
    <cellStyle name="Hiperlink Visitado" xfId="28482" builtinId="9" hidden="1"/>
    <cellStyle name="Hiperlink Visitado" xfId="28484" builtinId="9" hidden="1"/>
    <cellStyle name="Hiperlink Visitado" xfId="28486" builtinId="9" hidden="1"/>
    <cellStyle name="Hiperlink Visitado" xfId="28488" builtinId="9" hidden="1"/>
    <cellStyle name="Hiperlink Visitado" xfId="28490" builtinId="9" hidden="1"/>
    <cellStyle name="Hiperlink Visitado" xfId="28492" builtinId="9" hidden="1"/>
    <cellStyle name="Hiperlink Visitado" xfId="28494" builtinId="9" hidden="1"/>
    <cellStyle name="Hiperlink Visitado" xfId="28496" builtinId="9" hidden="1"/>
    <cellStyle name="Hiperlink Visitado" xfId="28498" builtinId="9" hidden="1"/>
    <cellStyle name="Hiperlink Visitado" xfId="28500" builtinId="9" hidden="1"/>
    <cellStyle name="Hiperlink Visitado" xfId="28502" builtinId="9" hidden="1"/>
    <cellStyle name="Hiperlink Visitado" xfId="28504" builtinId="9" hidden="1"/>
    <cellStyle name="Hiperlink Visitado" xfId="28506" builtinId="9" hidden="1"/>
    <cellStyle name="Hiperlink Visitado" xfId="28508" builtinId="9" hidden="1"/>
    <cellStyle name="Hiperlink Visitado" xfId="28510" builtinId="9" hidden="1"/>
    <cellStyle name="Hiperlink Visitado" xfId="28512" builtinId="9" hidden="1"/>
    <cellStyle name="Hiperlink Visitado" xfId="28514" builtinId="9" hidden="1"/>
    <cellStyle name="Hiperlink Visitado" xfId="28516" builtinId="9" hidden="1"/>
    <cellStyle name="Hiperlink Visitado" xfId="28518" builtinId="9" hidden="1"/>
    <cellStyle name="Hiperlink Visitado" xfId="28520" builtinId="9" hidden="1"/>
    <cellStyle name="Hiperlink Visitado" xfId="28522" builtinId="9" hidden="1"/>
    <cellStyle name="Hiperlink Visitado" xfId="28524" builtinId="9" hidden="1"/>
    <cellStyle name="Hiperlink Visitado" xfId="28526" builtinId="9" hidden="1"/>
    <cellStyle name="Hiperlink Visitado" xfId="28528" builtinId="9" hidden="1"/>
    <cellStyle name="Hiperlink Visitado" xfId="28530" builtinId="9" hidden="1"/>
    <cellStyle name="Hiperlink Visitado" xfId="28532" builtinId="9" hidden="1"/>
    <cellStyle name="Hiperlink Visitado" xfId="28534" builtinId="9" hidden="1"/>
    <cellStyle name="Hiperlink Visitado" xfId="28536" builtinId="9" hidden="1"/>
    <cellStyle name="Hiperlink Visitado" xfId="28538" builtinId="9" hidden="1"/>
    <cellStyle name="Hiperlink Visitado" xfId="27857" builtinId="9" hidden="1"/>
    <cellStyle name="Hiperlink Visitado" xfId="28541" builtinId="9" hidden="1"/>
    <cellStyle name="Hiperlink Visitado" xfId="28543" builtinId="9" hidden="1"/>
    <cellStyle name="Hiperlink Visitado" xfId="28545" builtinId="9" hidden="1"/>
    <cellStyle name="Hiperlink Visitado" xfId="28547" builtinId="9" hidden="1"/>
    <cellStyle name="Hiperlink Visitado" xfId="28549" builtinId="9" hidden="1"/>
    <cellStyle name="Hiperlink Visitado" xfId="28551" builtinId="9" hidden="1"/>
    <cellStyle name="Hiperlink Visitado" xfId="28553" builtinId="9" hidden="1"/>
    <cellStyle name="Hiperlink Visitado" xfId="28555" builtinId="9" hidden="1"/>
    <cellStyle name="Hiperlink Visitado" xfId="28557" builtinId="9" hidden="1"/>
    <cellStyle name="Hiperlink Visitado" xfId="28559" builtinId="9" hidden="1"/>
    <cellStyle name="Hiperlink Visitado" xfId="28561" builtinId="9" hidden="1"/>
    <cellStyle name="Hiperlink Visitado" xfId="28563" builtinId="9" hidden="1"/>
    <cellStyle name="Hiperlink Visitado" xfId="28565" builtinId="9" hidden="1"/>
    <cellStyle name="Hiperlink Visitado" xfId="28567" builtinId="9" hidden="1"/>
    <cellStyle name="Hiperlink Visitado" xfId="28569" builtinId="9" hidden="1"/>
    <cellStyle name="Hiperlink Visitado" xfId="28571" builtinId="9" hidden="1"/>
    <cellStyle name="Hiperlink Visitado" xfId="28573" builtinId="9" hidden="1"/>
    <cellStyle name="Hiperlink Visitado" xfId="28575" builtinId="9" hidden="1"/>
    <cellStyle name="Hiperlink Visitado" xfId="28577" builtinId="9" hidden="1"/>
    <cellStyle name="Hiperlink Visitado" xfId="28579" builtinId="9" hidden="1"/>
    <cellStyle name="Hiperlink Visitado" xfId="28581" builtinId="9" hidden="1"/>
    <cellStyle name="Hiperlink Visitado" xfId="28583" builtinId="9" hidden="1"/>
    <cellStyle name="Hiperlink Visitado" xfId="28585" builtinId="9" hidden="1"/>
    <cellStyle name="Hiperlink Visitado" xfId="28587" builtinId="9" hidden="1"/>
    <cellStyle name="Hiperlink Visitado" xfId="28589" builtinId="9" hidden="1"/>
    <cellStyle name="Hiperlink Visitado" xfId="28591" builtinId="9" hidden="1"/>
    <cellStyle name="Hiperlink Visitado" xfId="28593" builtinId="9" hidden="1"/>
    <cellStyle name="Hiperlink Visitado" xfId="28595" builtinId="9" hidden="1"/>
    <cellStyle name="Hiperlink Visitado" xfId="28597" builtinId="9" hidden="1"/>
    <cellStyle name="Hiperlink Visitado" xfId="28599" builtinId="9" hidden="1"/>
    <cellStyle name="Hiperlink Visitado" xfId="28601" builtinId="9" hidden="1"/>
    <cellStyle name="Hiperlink Visitado" xfId="28603" builtinId="9" hidden="1"/>
    <cellStyle name="Hiperlink Visitado" xfId="28605" builtinId="9" hidden="1"/>
    <cellStyle name="Hiperlink Visitado" xfId="28607" builtinId="9" hidden="1"/>
    <cellStyle name="Hiperlink Visitado" xfId="28609" builtinId="9" hidden="1"/>
    <cellStyle name="Hiperlink Visitado" xfId="28611" builtinId="9" hidden="1"/>
    <cellStyle name="Hiperlink Visitado" xfId="28613" builtinId="9" hidden="1"/>
    <cellStyle name="Hiperlink Visitado" xfId="28615" builtinId="9" hidden="1"/>
    <cellStyle name="Hiperlink Visitado" xfId="28617" builtinId="9" hidden="1"/>
    <cellStyle name="Hiperlink Visitado" xfId="28619" builtinId="9" hidden="1"/>
    <cellStyle name="Hiperlink Visitado" xfId="28621" builtinId="9" hidden="1"/>
    <cellStyle name="Hiperlink Visitado" xfId="28623" builtinId="9" hidden="1"/>
    <cellStyle name="Hiperlink Visitado" xfId="28625" builtinId="9" hidden="1"/>
    <cellStyle name="Hiperlink Visitado" xfId="28627" builtinId="9" hidden="1"/>
    <cellStyle name="Hiperlink Visitado" xfId="28629" builtinId="9" hidden="1"/>
    <cellStyle name="Hiperlink Visitado" xfId="28631" builtinId="9" hidden="1"/>
    <cellStyle name="Hiperlink Visitado" xfId="28633" builtinId="9" hidden="1"/>
    <cellStyle name="Hiperlink Visitado" xfId="28635" builtinId="9" hidden="1"/>
    <cellStyle name="Hiperlink Visitado" xfId="27955" builtinId="9" hidden="1"/>
    <cellStyle name="Hiperlink Visitado" xfId="28637" builtinId="9" hidden="1"/>
    <cellStyle name="Hiperlink Visitado" xfId="28639" builtinId="9" hidden="1"/>
    <cellStyle name="Hiperlink Visitado" xfId="28641" builtinId="9" hidden="1"/>
    <cellStyle name="Hiperlink Visitado" xfId="28643" builtinId="9" hidden="1"/>
    <cellStyle name="Hiperlink Visitado" xfId="28645" builtinId="9" hidden="1"/>
    <cellStyle name="Hiperlink Visitado" xfId="28647" builtinId="9" hidden="1"/>
    <cellStyle name="Hiperlink Visitado" xfId="28649" builtinId="9" hidden="1"/>
    <cellStyle name="Hiperlink Visitado" xfId="28651" builtinId="9" hidden="1"/>
    <cellStyle name="Hiperlink Visitado" xfId="28653" builtinId="9" hidden="1"/>
    <cellStyle name="Hiperlink Visitado" xfId="28655" builtinId="9" hidden="1"/>
    <cellStyle name="Hiperlink Visitado" xfId="28657" builtinId="9" hidden="1"/>
    <cellStyle name="Hiperlink Visitado" xfId="28659" builtinId="9" hidden="1"/>
    <cellStyle name="Hiperlink Visitado" xfId="28661" builtinId="9" hidden="1"/>
    <cellStyle name="Hiperlink Visitado" xfId="28663" builtinId="9" hidden="1"/>
    <cellStyle name="Hiperlink Visitado" xfId="28665" builtinId="9" hidden="1"/>
    <cellStyle name="Hiperlink Visitado" xfId="28667" builtinId="9" hidden="1"/>
    <cellStyle name="Hiperlink Visitado" xfId="28669" builtinId="9" hidden="1"/>
    <cellStyle name="Hiperlink Visitado" xfId="28671" builtinId="9" hidden="1"/>
    <cellStyle name="Hiperlink Visitado" xfId="28673" builtinId="9" hidden="1"/>
    <cellStyle name="Hiperlink Visitado" xfId="28675" builtinId="9" hidden="1"/>
    <cellStyle name="Hiperlink Visitado" xfId="28677" builtinId="9" hidden="1"/>
    <cellStyle name="Hiperlink Visitado" xfId="28679" builtinId="9" hidden="1"/>
    <cellStyle name="Hiperlink Visitado" xfId="28681" builtinId="9" hidden="1"/>
    <cellStyle name="Hiperlink Visitado" xfId="28683" builtinId="9" hidden="1"/>
    <cellStyle name="Hiperlink Visitado" xfId="28685" builtinId="9" hidden="1"/>
    <cellStyle name="Hiperlink Visitado" xfId="28687" builtinId="9" hidden="1"/>
    <cellStyle name="Hiperlink Visitado" xfId="28689" builtinId="9" hidden="1"/>
    <cellStyle name="Hiperlink Visitado" xfId="28691" builtinId="9" hidden="1"/>
    <cellStyle name="Hiperlink Visitado" xfId="28693" builtinId="9" hidden="1"/>
    <cellStyle name="Hiperlink Visitado" xfId="28695" builtinId="9" hidden="1"/>
    <cellStyle name="Hiperlink Visitado" xfId="28697" builtinId="9" hidden="1"/>
    <cellStyle name="Hiperlink Visitado" xfId="28699" builtinId="9" hidden="1"/>
    <cellStyle name="Hiperlink Visitado" xfId="28701" builtinId="9" hidden="1"/>
    <cellStyle name="Hiperlink Visitado" xfId="28703" builtinId="9" hidden="1"/>
    <cellStyle name="Hiperlink Visitado" xfId="28705" builtinId="9" hidden="1"/>
    <cellStyle name="Hiperlink Visitado" xfId="28707" builtinId="9" hidden="1"/>
    <cellStyle name="Hiperlink Visitado" xfId="28709" builtinId="9" hidden="1"/>
    <cellStyle name="Hiperlink Visitado" xfId="28711" builtinId="9" hidden="1"/>
    <cellStyle name="Hiperlink Visitado" xfId="28713" builtinId="9" hidden="1"/>
    <cellStyle name="Hiperlink Visitado" xfId="28715" builtinId="9" hidden="1"/>
    <cellStyle name="Hiperlink Visitado" xfId="28717" builtinId="9" hidden="1"/>
    <cellStyle name="Hiperlink Visitado" xfId="28719" builtinId="9" hidden="1"/>
    <cellStyle name="Hiperlink Visitado" xfId="28721" builtinId="9" hidden="1"/>
    <cellStyle name="Hiperlink Visitado" xfId="28723" builtinId="9" hidden="1"/>
    <cellStyle name="Hiperlink Visitado" xfId="28725" builtinId="9" hidden="1"/>
    <cellStyle name="Hiperlink Visitado" xfId="28727" builtinId="9" hidden="1"/>
    <cellStyle name="Hiperlink Visitado" xfId="28729" builtinId="9" hidden="1"/>
    <cellStyle name="Hiperlink Visitado" xfId="28731" builtinId="9" hidden="1"/>
    <cellStyle name="Hiperlink Visitado" xfId="28053" builtinId="9" hidden="1"/>
    <cellStyle name="Hiperlink Visitado" xfId="28733" builtinId="9" hidden="1"/>
    <cellStyle name="Hiperlink Visitado" xfId="28735" builtinId="9" hidden="1"/>
    <cellStyle name="Hiperlink Visitado" xfId="28737" builtinId="9" hidden="1"/>
    <cellStyle name="Hiperlink Visitado" xfId="28739" builtinId="9" hidden="1"/>
    <cellStyle name="Hiperlink Visitado" xfId="28741" builtinId="9" hidden="1"/>
    <cellStyle name="Hiperlink Visitado" xfId="28743" builtinId="9" hidden="1"/>
    <cellStyle name="Hiperlink Visitado" xfId="28745" builtinId="9" hidden="1"/>
    <cellStyle name="Hiperlink Visitado" xfId="28747" builtinId="9" hidden="1"/>
    <cellStyle name="Hiperlink Visitado" xfId="28749" builtinId="9" hidden="1"/>
    <cellStyle name="Hiperlink Visitado" xfId="28751" builtinId="9" hidden="1"/>
    <cellStyle name="Hiperlink Visitado" xfId="28753" builtinId="9" hidden="1"/>
    <cellStyle name="Hiperlink Visitado" xfId="28755" builtinId="9" hidden="1"/>
    <cellStyle name="Hiperlink Visitado" xfId="28757" builtinId="9" hidden="1"/>
    <cellStyle name="Hiperlink Visitado" xfId="28759" builtinId="9" hidden="1"/>
    <cellStyle name="Hiperlink Visitado" xfId="28761" builtinId="9" hidden="1"/>
    <cellStyle name="Hiperlink Visitado" xfId="28763" builtinId="9" hidden="1"/>
    <cellStyle name="Hiperlink Visitado" xfId="28765" builtinId="9" hidden="1"/>
    <cellStyle name="Hiperlink Visitado" xfId="28767" builtinId="9" hidden="1"/>
    <cellStyle name="Hiperlink Visitado" xfId="28769" builtinId="9" hidden="1"/>
    <cellStyle name="Hiperlink Visitado" xfId="28771" builtinId="9" hidden="1"/>
    <cellStyle name="Hiperlink Visitado" xfId="28773" builtinId="9" hidden="1"/>
    <cellStyle name="Hiperlink Visitado" xfId="28775" builtinId="9" hidden="1"/>
    <cellStyle name="Hiperlink Visitado" xfId="28777" builtinId="9" hidden="1"/>
    <cellStyle name="Hiperlink Visitado" xfId="28779" builtinId="9" hidden="1"/>
    <cellStyle name="Hiperlink Visitado" xfId="28781" builtinId="9" hidden="1"/>
    <cellStyle name="Hiperlink Visitado" xfId="28783" builtinId="9" hidden="1"/>
    <cellStyle name="Hiperlink Visitado" xfId="28785" builtinId="9" hidden="1"/>
    <cellStyle name="Hiperlink Visitado" xfId="28787" builtinId="9" hidden="1"/>
    <cellStyle name="Hiperlink Visitado" xfId="28789" builtinId="9" hidden="1"/>
    <cellStyle name="Hiperlink Visitado" xfId="28791" builtinId="9" hidden="1"/>
    <cellStyle name="Hiperlink Visitado" xfId="28793" builtinId="9" hidden="1"/>
    <cellStyle name="Hiperlink Visitado" xfId="28795" builtinId="9" hidden="1"/>
    <cellStyle name="Hiperlink Visitado" xfId="28797" builtinId="9" hidden="1"/>
    <cellStyle name="Hiperlink Visitado" xfId="28799" builtinId="9" hidden="1"/>
    <cellStyle name="Hiperlink Visitado" xfId="28801" builtinId="9" hidden="1"/>
    <cellStyle name="Hiperlink Visitado" xfId="28803" builtinId="9" hidden="1"/>
    <cellStyle name="Hiperlink Visitado" xfId="28805" builtinId="9" hidden="1"/>
    <cellStyle name="Hiperlink Visitado" xfId="28807" builtinId="9" hidden="1"/>
    <cellStyle name="Hiperlink Visitado" xfId="28809" builtinId="9" hidden="1"/>
    <cellStyle name="Hiperlink Visitado" xfId="28811" builtinId="9" hidden="1"/>
    <cellStyle name="Hiperlink Visitado" xfId="28813" builtinId="9" hidden="1"/>
    <cellStyle name="Hiperlink Visitado" xfId="28815" builtinId="9" hidden="1"/>
    <cellStyle name="Hiperlink Visitado" xfId="28817" builtinId="9" hidden="1"/>
    <cellStyle name="Hiperlink Visitado" xfId="28819" builtinId="9" hidden="1"/>
    <cellStyle name="Hiperlink Visitado" xfId="28821" builtinId="9" hidden="1"/>
    <cellStyle name="Hiperlink Visitado" xfId="28823" builtinId="9" hidden="1"/>
    <cellStyle name="Hiperlink Visitado" xfId="28825" builtinId="9" hidden="1"/>
    <cellStyle name="Hiperlink Visitado" xfId="28827" builtinId="9" hidden="1"/>
    <cellStyle name="Hiperlink Visitado" xfId="28838" builtinId="9" hidden="1"/>
    <cellStyle name="Hiperlink Visitado" xfId="28840" builtinId="9" hidden="1"/>
    <cellStyle name="Hiperlink Visitado" xfId="28842" builtinId="9" hidden="1"/>
    <cellStyle name="Hiperlink Visitado" xfId="28844" builtinId="9" hidden="1"/>
    <cellStyle name="Hiperlink Visitado" xfId="28846" builtinId="9" hidden="1"/>
    <cellStyle name="Hiperlink Visitado" xfId="28848" builtinId="9" hidden="1"/>
    <cellStyle name="Hiperlink Visitado" xfId="28850" builtinId="9" hidden="1"/>
    <cellStyle name="Hiperlink Visitado" xfId="28852" builtinId="9" hidden="1"/>
    <cellStyle name="Hiperlink Visitado" xfId="28854" builtinId="9" hidden="1"/>
    <cellStyle name="Hiperlink Visitado" xfId="28856" builtinId="9" hidden="1"/>
    <cellStyle name="Hiperlink Visitado" xfId="28858" builtinId="9" hidden="1"/>
    <cellStyle name="Hiperlink Visitado" xfId="28860" builtinId="9" hidden="1"/>
    <cellStyle name="Hiperlink Visitado" xfId="28862" builtinId="9" hidden="1"/>
    <cellStyle name="Hiperlink Visitado" xfId="28864" builtinId="9" hidden="1"/>
    <cellStyle name="Hiperlink Visitado" xfId="28866" builtinId="9" hidden="1"/>
    <cellStyle name="Hiperlink Visitado" xfId="28868" builtinId="9" hidden="1"/>
    <cellStyle name="Hiperlink Visitado" xfId="28870" builtinId="9" hidden="1"/>
    <cellStyle name="Hiperlink Visitado" xfId="28872" builtinId="9" hidden="1"/>
    <cellStyle name="Hiperlink Visitado" xfId="28874" builtinId="9" hidden="1"/>
    <cellStyle name="Hiperlink Visitado" xfId="28876" builtinId="9" hidden="1"/>
    <cellStyle name="Hiperlink Visitado" xfId="28878" builtinId="9" hidden="1"/>
    <cellStyle name="Hiperlink Visitado" xfId="28880" builtinId="9" hidden="1"/>
    <cellStyle name="Hiperlink Visitado" xfId="28882" builtinId="9" hidden="1"/>
    <cellStyle name="Hiperlink Visitado" xfId="28884" builtinId="9" hidden="1"/>
    <cellStyle name="Hiperlink Visitado" xfId="28886" builtinId="9" hidden="1"/>
    <cellStyle name="Hiperlink Visitado" xfId="28888" builtinId="9" hidden="1"/>
    <cellStyle name="Hiperlink Visitado" xfId="28890" builtinId="9" hidden="1"/>
    <cellStyle name="Hiperlink Visitado" xfId="28892" builtinId="9" hidden="1"/>
    <cellStyle name="Hiperlink Visitado" xfId="28894" builtinId="9" hidden="1"/>
    <cellStyle name="Hiperlink Visitado" xfId="28896" builtinId="9" hidden="1"/>
    <cellStyle name="Hiperlink Visitado" xfId="28898" builtinId="9" hidden="1"/>
    <cellStyle name="Hiperlink Visitado" xfId="28900" builtinId="9" hidden="1"/>
    <cellStyle name="Hiperlink Visitado" xfId="28902" builtinId="9" hidden="1"/>
    <cellStyle name="Hiperlink Visitado" xfId="28904" builtinId="9" hidden="1"/>
    <cellStyle name="Hiperlink Visitado" xfId="28906" builtinId="9" hidden="1"/>
    <cellStyle name="Hiperlink Visitado" xfId="28908" builtinId="9" hidden="1"/>
    <cellStyle name="Hiperlink Visitado" xfId="28910" builtinId="9" hidden="1"/>
    <cellStyle name="Hiperlink Visitado" xfId="28912" builtinId="9" hidden="1"/>
    <cellStyle name="Hiperlink Visitado" xfId="28914" builtinId="9" hidden="1"/>
    <cellStyle name="Hiperlink Visitado" xfId="28916" builtinId="9" hidden="1"/>
    <cellStyle name="Hiperlink Visitado" xfId="28918" builtinId="9" hidden="1"/>
    <cellStyle name="Hiperlink Visitado" xfId="28920" builtinId="9" hidden="1"/>
    <cellStyle name="Hiperlink Visitado" xfId="28922" builtinId="9" hidden="1"/>
    <cellStyle name="Hiperlink Visitado" xfId="28924" builtinId="9" hidden="1"/>
    <cellStyle name="Hiperlink Visitado" xfId="28926" builtinId="9" hidden="1"/>
    <cellStyle name="Hiperlink Visitado" xfId="28928" builtinId="9" hidden="1"/>
    <cellStyle name="Hiperlink Visitado" xfId="28930" builtinId="9" hidden="1"/>
    <cellStyle name="Hiperlink Visitado" xfId="28932" builtinId="9" hidden="1"/>
    <cellStyle name="Hiperlink Visitado" xfId="28934" builtinId="9" hidden="1"/>
    <cellStyle name="Hiperlink Visitado" xfId="28828" builtinId="9" hidden="1"/>
    <cellStyle name="Hiperlink Visitado" xfId="28938" builtinId="9" hidden="1"/>
    <cellStyle name="Hiperlink Visitado" xfId="28940" builtinId="9" hidden="1"/>
    <cellStyle name="Hiperlink Visitado" xfId="28942" builtinId="9" hidden="1"/>
    <cellStyle name="Hiperlink Visitado" xfId="28944" builtinId="9" hidden="1"/>
    <cellStyle name="Hiperlink Visitado" xfId="28946" builtinId="9" hidden="1"/>
    <cellStyle name="Hiperlink Visitado" xfId="28948" builtinId="9" hidden="1"/>
    <cellStyle name="Hiperlink Visitado" xfId="28950" builtinId="9" hidden="1"/>
    <cellStyle name="Hiperlink Visitado" xfId="28952" builtinId="9" hidden="1"/>
    <cellStyle name="Hiperlink Visitado" xfId="28954" builtinId="9" hidden="1"/>
    <cellStyle name="Hiperlink Visitado" xfId="28956" builtinId="9" hidden="1"/>
    <cellStyle name="Hiperlink Visitado" xfId="28958" builtinId="9" hidden="1"/>
    <cellStyle name="Hiperlink Visitado" xfId="28960" builtinId="9" hidden="1"/>
    <cellStyle name="Hiperlink Visitado" xfId="28962" builtinId="9" hidden="1"/>
    <cellStyle name="Hiperlink Visitado" xfId="28964" builtinId="9" hidden="1"/>
    <cellStyle name="Hiperlink Visitado" xfId="28966" builtinId="9" hidden="1"/>
    <cellStyle name="Hiperlink Visitado" xfId="28968" builtinId="9" hidden="1"/>
    <cellStyle name="Hiperlink Visitado" xfId="28970" builtinId="9" hidden="1"/>
    <cellStyle name="Hiperlink Visitado" xfId="28972" builtinId="9" hidden="1"/>
    <cellStyle name="Hiperlink Visitado" xfId="28974" builtinId="9" hidden="1"/>
    <cellStyle name="Hiperlink Visitado" xfId="28976" builtinId="9" hidden="1"/>
    <cellStyle name="Hiperlink Visitado" xfId="28978" builtinId="9" hidden="1"/>
    <cellStyle name="Hiperlink Visitado" xfId="28980" builtinId="9" hidden="1"/>
    <cellStyle name="Hiperlink Visitado" xfId="28982" builtinId="9" hidden="1"/>
    <cellStyle name="Hiperlink Visitado" xfId="28984" builtinId="9" hidden="1"/>
    <cellStyle name="Hiperlink Visitado" xfId="28986" builtinId="9" hidden="1"/>
    <cellStyle name="Hiperlink Visitado" xfId="28988" builtinId="9" hidden="1"/>
    <cellStyle name="Hiperlink Visitado" xfId="28990" builtinId="9" hidden="1"/>
    <cellStyle name="Hiperlink Visitado" xfId="28992" builtinId="9" hidden="1"/>
    <cellStyle name="Hiperlink Visitado" xfId="28994" builtinId="9" hidden="1"/>
    <cellStyle name="Hiperlink Visitado" xfId="28996" builtinId="9" hidden="1"/>
    <cellStyle name="Hiperlink Visitado" xfId="28998" builtinId="9" hidden="1"/>
    <cellStyle name="Hiperlink Visitado" xfId="29000" builtinId="9" hidden="1"/>
    <cellStyle name="Hiperlink Visitado" xfId="29002" builtinId="9" hidden="1"/>
    <cellStyle name="Hiperlink Visitado" xfId="29004" builtinId="9" hidden="1"/>
    <cellStyle name="Hiperlink Visitado" xfId="29006" builtinId="9" hidden="1"/>
    <cellStyle name="Hiperlink Visitado" xfId="29008" builtinId="9" hidden="1"/>
    <cellStyle name="Hiperlink Visitado" xfId="29010" builtinId="9" hidden="1"/>
    <cellStyle name="Hiperlink Visitado" xfId="29012" builtinId="9" hidden="1"/>
    <cellStyle name="Hiperlink Visitado" xfId="29014" builtinId="9" hidden="1"/>
    <cellStyle name="Hiperlink Visitado" xfId="29016" builtinId="9" hidden="1"/>
    <cellStyle name="Hiperlink Visitado" xfId="29018" builtinId="9" hidden="1"/>
    <cellStyle name="Hiperlink Visitado" xfId="29020" builtinId="9" hidden="1"/>
    <cellStyle name="Hiperlink Visitado" xfId="29022" builtinId="9" hidden="1"/>
    <cellStyle name="Hiperlink Visitado" xfId="29024" builtinId="9" hidden="1"/>
    <cellStyle name="Hiperlink Visitado" xfId="29026" builtinId="9" hidden="1"/>
    <cellStyle name="Hiperlink Visitado" xfId="29028" builtinId="9" hidden="1"/>
    <cellStyle name="Hiperlink Visitado" xfId="29030" builtinId="9" hidden="1"/>
    <cellStyle name="Hiperlink Visitado" xfId="29032" builtinId="9" hidden="1"/>
    <cellStyle name="Hiperlink Visitado" xfId="28836" builtinId="9" hidden="1"/>
    <cellStyle name="Hiperlink Visitado" xfId="29036" builtinId="9" hidden="1"/>
    <cellStyle name="Hiperlink Visitado" xfId="29038" builtinId="9" hidden="1"/>
    <cellStyle name="Hiperlink Visitado" xfId="29040" builtinId="9" hidden="1"/>
    <cellStyle name="Hiperlink Visitado" xfId="29042" builtinId="9" hidden="1"/>
    <cellStyle name="Hiperlink Visitado" xfId="29044" builtinId="9" hidden="1"/>
    <cellStyle name="Hiperlink Visitado" xfId="29046" builtinId="9" hidden="1"/>
    <cellStyle name="Hiperlink Visitado" xfId="29048" builtinId="9" hidden="1"/>
    <cellStyle name="Hiperlink Visitado" xfId="29050" builtinId="9" hidden="1"/>
    <cellStyle name="Hiperlink Visitado" xfId="29052" builtinId="9" hidden="1"/>
    <cellStyle name="Hiperlink Visitado" xfId="29054" builtinId="9" hidden="1"/>
    <cellStyle name="Hiperlink Visitado" xfId="29056" builtinId="9" hidden="1"/>
    <cellStyle name="Hiperlink Visitado" xfId="29058" builtinId="9" hidden="1"/>
    <cellStyle name="Hiperlink Visitado" xfId="29060" builtinId="9" hidden="1"/>
    <cellStyle name="Hiperlink Visitado" xfId="29062" builtinId="9" hidden="1"/>
    <cellStyle name="Hiperlink Visitado" xfId="29064" builtinId="9" hidden="1"/>
    <cellStyle name="Hiperlink Visitado" xfId="29066" builtinId="9" hidden="1"/>
    <cellStyle name="Hiperlink Visitado" xfId="29068" builtinId="9" hidden="1"/>
    <cellStyle name="Hiperlink Visitado" xfId="29070" builtinId="9" hidden="1"/>
    <cellStyle name="Hiperlink Visitado" xfId="29072" builtinId="9" hidden="1"/>
    <cellStyle name="Hiperlink Visitado" xfId="29074" builtinId="9" hidden="1"/>
    <cellStyle name="Hiperlink Visitado" xfId="29076" builtinId="9" hidden="1"/>
    <cellStyle name="Hiperlink Visitado" xfId="29078" builtinId="9" hidden="1"/>
    <cellStyle name="Hiperlink Visitado" xfId="29080" builtinId="9" hidden="1"/>
    <cellStyle name="Hiperlink Visitado" xfId="29082" builtinId="9" hidden="1"/>
    <cellStyle name="Hiperlink Visitado" xfId="29084" builtinId="9" hidden="1"/>
    <cellStyle name="Hiperlink Visitado" xfId="29086" builtinId="9" hidden="1"/>
    <cellStyle name="Hiperlink Visitado" xfId="29088" builtinId="9" hidden="1"/>
    <cellStyle name="Hiperlink Visitado" xfId="29090" builtinId="9" hidden="1"/>
    <cellStyle name="Hiperlink Visitado" xfId="29092" builtinId="9" hidden="1"/>
    <cellStyle name="Hiperlink Visitado" xfId="29094" builtinId="9" hidden="1"/>
    <cellStyle name="Hiperlink Visitado" xfId="29096" builtinId="9" hidden="1"/>
    <cellStyle name="Hiperlink Visitado" xfId="29098" builtinId="9" hidden="1"/>
    <cellStyle name="Hiperlink Visitado" xfId="29100" builtinId="9" hidden="1"/>
    <cellStyle name="Hiperlink Visitado" xfId="29102" builtinId="9" hidden="1"/>
    <cellStyle name="Hiperlink Visitado" xfId="29104" builtinId="9" hidden="1"/>
    <cellStyle name="Hiperlink Visitado" xfId="29106" builtinId="9" hidden="1"/>
    <cellStyle name="Hiperlink Visitado" xfId="29108" builtinId="9" hidden="1"/>
    <cellStyle name="Hiperlink Visitado" xfId="29110" builtinId="9" hidden="1"/>
    <cellStyle name="Hiperlink Visitado" xfId="29112" builtinId="9" hidden="1"/>
    <cellStyle name="Hiperlink Visitado" xfId="29114" builtinId="9" hidden="1"/>
    <cellStyle name="Hiperlink Visitado" xfId="29116" builtinId="9" hidden="1"/>
    <cellStyle name="Hiperlink Visitado" xfId="29118" builtinId="9" hidden="1"/>
    <cellStyle name="Hiperlink Visitado" xfId="29120" builtinId="9" hidden="1"/>
    <cellStyle name="Hiperlink Visitado" xfId="29122" builtinId="9" hidden="1"/>
    <cellStyle name="Hiperlink Visitado" xfId="29124" builtinId="9" hidden="1"/>
    <cellStyle name="Hiperlink Visitado" xfId="29126" builtinId="9" hidden="1"/>
    <cellStyle name="Hiperlink Visitado" xfId="29128" builtinId="9" hidden="1"/>
    <cellStyle name="Hiperlink Visitado" xfId="29130" builtinId="9" hidden="1"/>
    <cellStyle name="Hiperlink Visitado" xfId="28832" builtinId="9" hidden="1"/>
    <cellStyle name="Hiperlink Visitado" xfId="29134" builtinId="9" hidden="1"/>
    <cellStyle name="Hiperlink Visitado" xfId="29136" builtinId="9" hidden="1"/>
    <cellStyle name="Hiperlink Visitado" xfId="29138" builtinId="9" hidden="1"/>
    <cellStyle name="Hiperlink Visitado" xfId="29140" builtinId="9" hidden="1"/>
    <cellStyle name="Hiperlink Visitado" xfId="29142" builtinId="9" hidden="1"/>
    <cellStyle name="Hiperlink Visitado" xfId="29144" builtinId="9" hidden="1"/>
    <cellStyle name="Hiperlink Visitado" xfId="29146" builtinId="9" hidden="1"/>
    <cellStyle name="Hiperlink Visitado" xfId="29148" builtinId="9" hidden="1"/>
    <cellStyle name="Hiperlink Visitado" xfId="29150" builtinId="9" hidden="1"/>
    <cellStyle name="Hiperlink Visitado" xfId="29152" builtinId="9" hidden="1"/>
    <cellStyle name="Hiperlink Visitado" xfId="29154" builtinId="9" hidden="1"/>
    <cellStyle name="Hiperlink Visitado" xfId="29156" builtinId="9" hidden="1"/>
    <cellStyle name="Hiperlink Visitado" xfId="29158" builtinId="9" hidden="1"/>
    <cellStyle name="Hiperlink Visitado" xfId="29160" builtinId="9" hidden="1"/>
    <cellStyle name="Hiperlink Visitado" xfId="29162" builtinId="9" hidden="1"/>
    <cellStyle name="Hiperlink Visitado" xfId="29164" builtinId="9" hidden="1"/>
    <cellStyle name="Hiperlink Visitado" xfId="29166" builtinId="9" hidden="1"/>
    <cellStyle name="Hiperlink Visitado" xfId="29168" builtinId="9" hidden="1"/>
    <cellStyle name="Hiperlink Visitado" xfId="29170" builtinId="9" hidden="1"/>
    <cellStyle name="Hiperlink Visitado" xfId="29172" builtinId="9" hidden="1"/>
    <cellStyle name="Hiperlink Visitado" xfId="29174" builtinId="9" hidden="1"/>
    <cellStyle name="Hiperlink Visitado" xfId="29176" builtinId="9" hidden="1"/>
    <cellStyle name="Hiperlink Visitado" xfId="29178" builtinId="9" hidden="1"/>
    <cellStyle name="Hiperlink Visitado" xfId="29180" builtinId="9" hidden="1"/>
    <cellStyle name="Hiperlink Visitado" xfId="29182" builtinId="9" hidden="1"/>
    <cellStyle name="Hiperlink Visitado" xfId="29184" builtinId="9" hidden="1"/>
    <cellStyle name="Hiperlink Visitado" xfId="29186" builtinId="9" hidden="1"/>
    <cellStyle name="Hiperlink Visitado" xfId="29188" builtinId="9" hidden="1"/>
    <cellStyle name="Hiperlink Visitado" xfId="29190" builtinId="9" hidden="1"/>
    <cellStyle name="Hiperlink Visitado" xfId="29192" builtinId="9" hidden="1"/>
    <cellStyle name="Hiperlink Visitado" xfId="29194" builtinId="9" hidden="1"/>
    <cellStyle name="Hiperlink Visitado" xfId="29196" builtinId="9" hidden="1"/>
    <cellStyle name="Hiperlink Visitado" xfId="29198" builtinId="9" hidden="1"/>
    <cellStyle name="Hiperlink Visitado" xfId="29200" builtinId="9" hidden="1"/>
    <cellStyle name="Hiperlink Visitado" xfId="29202" builtinId="9" hidden="1"/>
    <cellStyle name="Hiperlink Visitado" xfId="29204" builtinId="9" hidden="1"/>
    <cellStyle name="Hiperlink Visitado" xfId="29206" builtinId="9" hidden="1"/>
    <cellStyle name="Hiperlink Visitado" xfId="29208" builtinId="9" hidden="1"/>
    <cellStyle name="Hiperlink Visitado" xfId="29210" builtinId="9" hidden="1"/>
    <cellStyle name="Hiperlink Visitado" xfId="29212" builtinId="9" hidden="1"/>
    <cellStyle name="Hiperlink Visitado" xfId="29214" builtinId="9" hidden="1"/>
    <cellStyle name="Hiperlink Visitado" xfId="29216" builtinId="9" hidden="1"/>
    <cellStyle name="Hiperlink Visitado" xfId="29218" builtinId="9" hidden="1"/>
    <cellStyle name="Hiperlink Visitado" xfId="29220" builtinId="9" hidden="1"/>
    <cellStyle name="Hiperlink Visitado" xfId="29222" builtinId="9" hidden="1"/>
    <cellStyle name="Hiperlink Visitado" xfId="29224" builtinId="9" hidden="1"/>
    <cellStyle name="Hiperlink Visitado" xfId="29226" builtinId="9" hidden="1"/>
    <cellStyle name="Hiperlink Visitado" xfId="29228" builtinId="9" hidden="1"/>
    <cellStyle name="Hiperlink Visitado" xfId="28831" builtinId="9" hidden="1"/>
    <cellStyle name="Hiperlink Visitado" xfId="29232" builtinId="9" hidden="1"/>
    <cellStyle name="Hiperlink Visitado" xfId="29234" builtinId="9" hidden="1"/>
    <cellStyle name="Hiperlink Visitado" xfId="29236" builtinId="9" hidden="1"/>
    <cellStyle name="Hiperlink Visitado" xfId="29238" builtinId="9" hidden="1"/>
    <cellStyle name="Hiperlink Visitado" xfId="29240" builtinId="9" hidden="1"/>
    <cellStyle name="Hiperlink Visitado" xfId="29242" builtinId="9" hidden="1"/>
    <cellStyle name="Hiperlink Visitado" xfId="29244" builtinId="9" hidden="1"/>
    <cellStyle name="Hiperlink Visitado" xfId="29246" builtinId="9" hidden="1"/>
    <cellStyle name="Hiperlink Visitado" xfId="29248" builtinId="9" hidden="1"/>
    <cellStyle name="Hiperlink Visitado" xfId="29250" builtinId="9" hidden="1"/>
    <cellStyle name="Hiperlink Visitado" xfId="29252" builtinId="9" hidden="1"/>
    <cellStyle name="Hiperlink Visitado" xfId="29254" builtinId="9" hidden="1"/>
    <cellStyle name="Hiperlink Visitado" xfId="29256" builtinId="9" hidden="1"/>
    <cellStyle name="Hiperlink Visitado" xfId="29258" builtinId="9" hidden="1"/>
    <cellStyle name="Hiperlink Visitado" xfId="29260" builtinId="9" hidden="1"/>
    <cellStyle name="Hiperlink Visitado" xfId="29262" builtinId="9" hidden="1"/>
    <cellStyle name="Hiperlink Visitado" xfId="29264" builtinId="9" hidden="1"/>
    <cellStyle name="Hiperlink Visitado" xfId="29266" builtinId="9" hidden="1"/>
    <cellStyle name="Hiperlink Visitado" xfId="29268" builtinId="9" hidden="1"/>
    <cellStyle name="Hiperlink Visitado" xfId="29270" builtinId="9" hidden="1"/>
    <cellStyle name="Hiperlink Visitado" xfId="29272" builtinId="9" hidden="1"/>
    <cellStyle name="Hiperlink Visitado" xfId="29274" builtinId="9" hidden="1"/>
    <cellStyle name="Hiperlink Visitado" xfId="29276" builtinId="9" hidden="1"/>
    <cellStyle name="Hiperlink Visitado" xfId="29278" builtinId="9" hidden="1"/>
    <cellStyle name="Hiperlink Visitado" xfId="29280" builtinId="9" hidden="1"/>
    <cellStyle name="Hiperlink Visitado" xfId="29282" builtinId="9" hidden="1"/>
    <cellStyle name="Hiperlink Visitado" xfId="29284" builtinId="9" hidden="1"/>
    <cellStyle name="Hiperlink Visitado" xfId="29286" builtinId="9" hidden="1"/>
    <cellStyle name="Hiperlink Visitado" xfId="29288" builtinId="9" hidden="1"/>
    <cellStyle name="Hiperlink Visitado" xfId="29290" builtinId="9" hidden="1"/>
    <cellStyle name="Hiperlink Visitado" xfId="29292" builtinId="9" hidden="1"/>
    <cellStyle name="Hiperlink Visitado" xfId="29294" builtinId="9" hidden="1"/>
    <cellStyle name="Hiperlink Visitado" xfId="29296" builtinId="9" hidden="1"/>
    <cellStyle name="Hiperlink Visitado" xfId="29298" builtinId="9" hidden="1"/>
    <cellStyle name="Hiperlink Visitado" xfId="29300" builtinId="9" hidden="1"/>
    <cellStyle name="Hiperlink Visitado" xfId="29302" builtinId="9" hidden="1"/>
    <cellStyle name="Hiperlink Visitado" xfId="29304" builtinId="9" hidden="1"/>
    <cellStyle name="Hiperlink Visitado" xfId="29306" builtinId="9" hidden="1"/>
    <cellStyle name="Hiperlink Visitado" xfId="29308" builtinId="9" hidden="1"/>
    <cellStyle name="Hiperlink Visitado" xfId="29310" builtinId="9" hidden="1"/>
    <cellStyle name="Hiperlink Visitado" xfId="29312" builtinId="9" hidden="1"/>
    <cellStyle name="Hiperlink Visitado" xfId="29314" builtinId="9" hidden="1"/>
    <cellStyle name="Hiperlink Visitado" xfId="29316" builtinId="9" hidden="1"/>
    <cellStyle name="Hiperlink Visitado" xfId="29318" builtinId="9" hidden="1"/>
    <cellStyle name="Hiperlink Visitado" xfId="29320" builtinId="9" hidden="1"/>
    <cellStyle name="Hiperlink Visitado" xfId="29322" builtinId="9" hidden="1"/>
    <cellStyle name="Hiperlink Visitado" xfId="29324" builtinId="9" hidden="1"/>
    <cellStyle name="Hiperlink Visitado" xfId="29326" builtinId="9" hidden="1"/>
    <cellStyle name="Hiperlink Visitado" xfId="28834" builtinId="9" hidden="1"/>
    <cellStyle name="Hiperlink Visitado" xfId="29330" builtinId="9" hidden="1"/>
    <cellStyle name="Hiperlink Visitado" xfId="29332" builtinId="9" hidden="1"/>
    <cellStyle name="Hiperlink Visitado" xfId="29334" builtinId="9" hidden="1"/>
    <cellStyle name="Hiperlink Visitado" xfId="29336" builtinId="9" hidden="1"/>
    <cellStyle name="Hiperlink Visitado" xfId="29338" builtinId="9" hidden="1"/>
    <cellStyle name="Hiperlink Visitado" xfId="29340" builtinId="9" hidden="1"/>
    <cellStyle name="Hiperlink Visitado" xfId="29342" builtinId="9" hidden="1"/>
    <cellStyle name="Hiperlink Visitado" xfId="29344" builtinId="9" hidden="1"/>
    <cellStyle name="Hiperlink Visitado" xfId="29346" builtinId="9" hidden="1"/>
    <cellStyle name="Hiperlink Visitado" xfId="29348" builtinId="9" hidden="1"/>
    <cellStyle name="Hiperlink Visitado" xfId="29350" builtinId="9" hidden="1"/>
    <cellStyle name="Hiperlink Visitado" xfId="29352" builtinId="9" hidden="1"/>
    <cellStyle name="Hiperlink Visitado" xfId="29354" builtinId="9" hidden="1"/>
    <cellStyle name="Hiperlink Visitado" xfId="29356" builtinId="9" hidden="1"/>
    <cellStyle name="Hiperlink Visitado" xfId="29358" builtinId="9" hidden="1"/>
    <cellStyle name="Hiperlink Visitado" xfId="29360" builtinId="9" hidden="1"/>
    <cellStyle name="Hiperlink Visitado" xfId="29362" builtinId="9" hidden="1"/>
    <cellStyle name="Hiperlink Visitado" xfId="29364" builtinId="9" hidden="1"/>
    <cellStyle name="Hiperlink Visitado" xfId="29366" builtinId="9" hidden="1"/>
    <cellStyle name="Hiperlink Visitado" xfId="29368" builtinId="9" hidden="1"/>
    <cellStyle name="Hiperlink Visitado" xfId="29370" builtinId="9" hidden="1"/>
    <cellStyle name="Hiperlink Visitado" xfId="29372" builtinId="9" hidden="1"/>
    <cellStyle name="Hiperlink Visitado" xfId="29374" builtinId="9" hidden="1"/>
    <cellStyle name="Hiperlink Visitado" xfId="29376" builtinId="9" hidden="1"/>
    <cellStyle name="Hiperlink Visitado" xfId="29378" builtinId="9" hidden="1"/>
    <cellStyle name="Hiperlink Visitado" xfId="29380" builtinId="9" hidden="1"/>
    <cellStyle name="Hiperlink Visitado" xfId="29382" builtinId="9" hidden="1"/>
    <cellStyle name="Hiperlink Visitado" xfId="29384" builtinId="9" hidden="1"/>
    <cellStyle name="Hiperlink Visitado" xfId="29386" builtinId="9" hidden="1"/>
    <cellStyle name="Hiperlink Visitado" xfId="29388" builtinId="9" hidden="1"/>
    <cellStyle name="Hiperlink Visitado" xfId="29390" builtinId="9" hidden="1"/>
    <cellStyle name="Hiperlink Visitado" xfId="29392" builtinId="9" hidden="1"/>
    <cellStyle name="Hiperlink Visitado" xfId="29394" builtinId="9" hidden="1"/>
    <cellStyle name="Hiperlink Visitado" xfId="29396" builtinId="9" hidden="1"/>
    <cellStyle name="Hiperlink Visitado" xfId="29398" builtinId="9" hidden="1"/>
    <cellStyle name="Hiperlink Visitado" xfId="29400" builtinId="9" hidden="1"/>
    <cellStyle name="Hiperlink Visitado" xfId="29402" builtinId="9" hidden="1"/>
    <cellStyle name="Hiperlink Visitado" xfId="29404" builtinId="9" hidden="1"/>
    <cellStyle name="Hiperlink Visitado" xfId="29406" builtinId="9" hidden="1"/>
    <cellStyle name="Hiperlink Visitado" xfId="29408" builtinId="9" hidden="1"/>
    <cellStyle name="Hiperlink Visitado" xfId="29410" builtinId="9" hidden="1"/>
    <cellStyle name="Hiperlink Visitado" xfId="29412" builtinId="9" hidden="1"/>
    <cellStyle name="Hiperlink Visitado" xfId="29414" builtinId="9" hidden="1"/>
    <cellStyle name="Hiperlink Visitado" xfId="29416" builtinId="9" hidden="1"/>
    <cellStyle name="Hiperlink Visitado" xfId="29418" builtinId="9" hidden="1"/>
    <cellStyle name="Hiperlink Visitado" xfId="29420" builtinId="9" hidden="1"/>
    <cellStyle name="Hiperlink Visitado" xfId="29422" builtinId="9" hidden="1"/>
    <cellStyle name="Hiperlink Visitado" xfId="29424" builtinId="9" hidden="1"/>
    <cellStyle name="Hiperlink Visitado" xfId="28829" builtinId="9" hidden="1"/>
    <cellStyle name="Hiperlink Visitado" xfId="29428" builtinId="9" hidden="1"/>
    <cellStyle name="Hiperlink Visitado" xfId="29430" builtinId="9" hidden="1"/>
    <cellStyle name="Hiperlink Visitado" xfId="29432" builtinId="9" hidden="1"/>
    <cellStyle name="Hiperlink Visitado" xfId="29434" builtinId="9" hidden="1"/>
    <cellStyle name="Hiperlink Visitado" xfId="29436" builtinId="9" hidden="1"/>
    <cellStyle name="Hiperlink Visitado" xfId="29438" builtinId="9" hidden="1"/>
    <cellStyle name="Hiperlink Visitado" xfId="29440" builtinId="9" hidden="1"/>
    <cellStyle name="Hiperlink Visitado" xfId="29442" builtinId="9" hidden="1"/>
    <cellStyle name="Hiperlink Visitado" xfId="29444" builtinId="9" hidden="1"/>
    <cellStyle name="Hiperlink Visitado" xfId="29446" builtinId="9" hidden="1"/>
    <cellStyle name="Hiperlink Visitado" xfId="29448" builtinId="9" hidden="1"/>
    <cellStyle name="Hiperlink Visitado" xfId="29450" builtinId="9" hidden="1"/>
    <cellStyle name="Hiperlink Visitado" xfId="29452" builtinId="9" hidden="1"/>
    <cellStyle name="Hiperlink Visitado" xfId="29454" builtinId="9" hidden="1"/>
    <cellStyle name="Hiperlink Visitado" xfId="29456" builtinId="9" hidden="1"/>
    <cellStyle name="Hiperlink Visitado" xfId="29458" builtinId="9" hidden="1"/>
    <cellStyle name="Hiperlink Visitado" xfId="29460" builtinId="9" hidden="1"/>
    <cellStyle name="Hiperlink Visitado" xfId="29462" builtinId="9" hidden="1"/>
    <cellStyle name="Hiperlink Visitado" xfId="29464" builtinId="9" hidden="1"/>
    <cellStyle name="Hiperlink Visitado" xfId="29466" builtinId="9" hidden="1"/>
    <cellStyle name="Hiperlink Visitado" xfId="29468" builtinId="9" hidden="1"/>
    <cellStyle name="Hiperlink Visitado" xfId="29470" builtinId="9" hidden="1"/>
    <cellStyle name="Hiperlink Visitado" xfId="29472" builtinId="9" hidden="1"/>
    <cellStyle name="Hiperlink Visitado" xfId="29474" builtinId="9" hidden="1"/>
    <cellStyle name="Hiperlink Visitado" xfId="29476" builtinId="9" hidden="1"/>
    <cellStyle name="Hiperlink Visitado" xfId="29478" builtinId="9" hidden="1"/>
    <cellStyle name="Hiperlink Visitado" xfId="29480" builtinId="9" hidden="1"/>
    <cellStyle name="Hiperlink Visitado" xfId="29482" builtinId="9" hidden="1"/>
    <cellStyle name="Hiperlink Visitado" xfId="29484" builtinId="9" hidden="1"/>
    <cellStyle name="Hiperlink Visitado" xfId="29486" builtinId="9" hidden="1"/>
    <cellStyle name="Hiperlink Visitado" xfId="29488" builtinId="9" hidden="1"/>
    <cellStyle name="Hiperlink Visitado" xfId="29490" builtinId="9" hidden="1"/>
    <cellStyle name="Hiperlink Visitado" xfId="29492" builtinId="9" hidden="1"/>
    <cellStyle name="Hiperlink Visitado" xfId="29494" builtinId="9" hidden="1"/>
    <cellStyle name="Hiperlink Visitado" xfId="29496" builtinId="9" hidden="1"/>
    <cellStyle name="Hiperlink Visitado" xfId="29498" builtinId="9" hidden="1"/>
    <cellStyle name="Hiperlink Visitado" xfId="29500" builtinId="9" hidden="1"/>
    <cellStyle name="Hiperlink Visitado" xfId="29502" builtinId="9" hidden="1"/>
    <cellStyle name="Hiperlink Visitado" xfId="29504" builtinId="9" hidden="1"/>
    <cellStyle name="Hiperlink Visitado" xfId="29506" builtinId="9" hidden="1"/>
    <cellStyle name="Hiperlink Visitado" xfId="29508" builtinId="9" hidden="1"/>
    <cellStyle name="Hiperlink Visitado" xfId="29510" builtinId="9" hidden="1"/>
    <cellStyle name="Hiperlink Visitado" xfId="29512" builtinId="9" hidden="1"/>
    <cellStyle name="Hiperlink Visitado" xfId="29514" builtinId="9" hidden="1"/>
    <cellStyle name="Hiperlink Visitado" xfId="29516" builtinId="9" hidden="1"/>
    <cellStyle name="Hiperlink Visitado" xfId="29518" builtinId="9" hidden="1"/>
    <cellStyle name="Hiperlink Visitado" xfId="29520" builtinId="9" hidden="1"/>
    <cellStyle name="Hiperlink Visitado" xfId="29522" builtinId="9" hidden="1"/>
    <cellStyle name="Hiperlink Visitado" xfId="28835" builtinId="9" hidden="1"/>
    <cellStyle name="Hiperlink Visitado" xfId="29526" builtinId="9" hidden="1"/>
    <cellStyle name="Hiperlink Visitado" xfId="29528" builtinId="9" hidden="1"/>
    <cellStyle name="Hiperlink Visitado" xfId="29530" builtinId="9" hidden="1"/>
    <cellStyle name="Hiperlink Visitado" xfId="29532" builtinId="9" hidden="1"/>
    <cellStyle name="Hiperlink Visitado" xfId="29534" builtinId="9" hidden="1"/>
    <cellStyle name="Hiperlink Visitado" xfId="29536" builtinId="9" hidden="1"/>
    <cellStyle name="Hiperlink Visitado" xfId="29538" builtinId="9" hidden="1"/>
    <cellStyle name="Hiperlink Visitado" xfId="29540" builtinId="9" hidden="1"/>
    <cellStyle name="Hiperlink Visitado" xfId="29542" builtinId="9" hidden="1"/>
    <cellStyle name="Hiperlink Visitado" xfId="29544" builtinId="9" hidden="1"/>
    <cellStyle name="Hiperlink Visitado" xfId="29546" builtinId="9" hidden="1"/>
    <cellStyle name="Hiperlink Visitado" xfId="29548" builtinId="9" hidden="1"/>
    <cellStyle name="Hiperlink Visitado" xfId="29550" builtinId="9" hidden="1"/>
    <cellStyle name="Hiperlink Visitado" xfId="29552" builtinId="9" hidden="1"/>
    <cellStyle name="Hiperlink Visitado" xfId="29554" builtinId="9" hidden="1"/>
    <cellStyle name="Hiperlink Visitado" xfId="29556" builtinId="9" hidden="1"/>
    <cellStyle name="Hiperlink Visitado" xfId="29558" builtinId="9" hidden="1"/>
    <cellStyle name="Hiperlink Visitado" xfId="29560" builtinId="9" hidden="1"/>
    <cellStyle name="Hiperlink Visitado" xfId="29562" builtinId="9" hidden="1"/>
    <cellStyle name="Hiperlink Visitado" xfId="29564" builtinId="9" hidden="1"/>
    <cellStyle name="Hiperlink Visitado" xfId="29566" builtinId="9" hidden="1"/>
    <cellStyle name="Hiperlink Visitado" xfId="29568" builtinId="9" hidden="1"/>
    <cellStyle name="Hiperlink Visitado" xfId="29570" builtinId="9" hidden="1"/>
    <cellStyle name="Hiperlink Visitado" xfId="29572" builtinId="9" hidden="1"/>
    <cellStyle name="Hiperlink Visitado" xfId="29574" builtinId="9" hidden="1"/>
    <cellStyle name="Hiperlink Visitado" xfId="29576" builtinId="9" hidden="1"/>
    <cellStyle name="Hiperlink Visitado" xfId="29578" builtinId="9" hidden="1"/>
    <cellStyle name="Hiperlink Visitado" xfId="29580" builtinId="9" hidden="1"/>
    <cellStyle name="Hiperlink Visitado" xfId="29582" builtinId="9" hidden="1"/>
    <cellStyle name="Hiperlink Visitado" xfId="29584" builtinId="9" hidden="1"/>
    <cellStyle name="Hiperlink Visitado" xfId="29586" builtinId="9" hidden="1"/>
    <cellStyle name="Hiperlink Visitado" xfId="29588" builtinId="9" hidden="1"/>
    <cellStyle name="Hiperlink Visitado" xfId="29590" builtinId="9" hidden="1"/>
    <cellStyle name="Hiperlink Visitado" xfId="29592" builtinId="9" hidden="1"/>
    <cellStyle name="Hiperlink Visitado" xfId="29594" builtinId="9" hidden="1"/>
    <cellStyle name="Hiperlink Visitado" xfId="29596" builtinId="9" hidden="1"/>
    <cellStyle name="Hiperlink Visitado" xfId="29598" builtinId="9" hidden="1"/>
    <cellStyle name="Hiperlink Visitado" xfId="29600" builtinId="9" hidden="1"/>
    <cellStyle name="Hiperlink Visitado" xfId="29602" builtinId="9" hidden="1"/>
    <cellStyle name="Hiperlink Visitado" xfId="29604" builtinId="9" hidden="1"/>
    <cellStyle name="Hiperlink Visitado" xfId="29606" builtinId="9" hidden="1"/>
    <cellStyle name="Hiperlink Visitado" xfId="29608" builtinId="9" hidden="1"/>
    <cellStyle name="Hiperlink Visitado" xfId="29610" builtinId="9" hidden="1"/>
    <cellStyle name="Hiperlink Visitado" xfId="29612" builtinId="9" hidden="1"/>
    <cellStyle name="Hiperlink Visitado" xfId="29614" builtinId="9" hidden="1"/>
    <cellStyle name="Hiperlink Visitado" xfId="29616" builtinId="9" hidden="1"/>
    <cellStyle name="Hiperlink Visitado" xfId="29618" builtinId="9" hidden="1"/>
    <cellStyle name="Hiperlink Visitado" xfId="29620" builtinId="9" hidden="1"/>
    <cellStyle name="Hiperlink Visitado" xfId="28935" builtinId="9" hidden="1"/>
    <cellStyle name="Hiperlink Visitado" xfId="29623" builtinId="9" hidden="1"/>
    <cellStyle name="Hiperlink Visitado" xfId="29625" builtinId="9" hidden="1"/>
    <cellStyle name="Hiperlink Visitado" xfId="29627" builtinId="9" hidden="1"/>
    <cellStyle name="Hiperlink Visitado" xfId="29629" builtinId="9" hidden="1"/>
    <cellStyle name="Hiperlink Visitado" xfId="29631" builtinId="9" hidden="1"/>
    <cellStyle name="Hiperlink Visitado" xfId="29633" builtinId="9" hidden="1"/>
    <cellStyle name="Hiperlink Visitado" xfId="29635" builtinId="9" hidden="1"/>
    <cellStyle name="Hiperlink Visitado" xfId="29637" builtinId="9" hidden="1"/>
    <cellStyle name="Hiperlink Visitado" xfId="29639" builtinId="9" hidden="1"/>
    <cellStyle name="Hiperlink Visitado" xfId="29641" builtinId="9" hidden="1"/>
    <cellStyle name="Hiperlink Visitado" xfId="29643" builtinId="9" hidden="1"/>
    <cellStyle name="Hiperlink Visitado" xfId="29645" builtinId="9" hidden="1"/>
    <cellStyle name="Hiperlink Visitado" xfId="29647" builtinId="9" hidden="1"/>
    <cellStyle name="Hiperlink Visitado" xfId="29649" builtinId="9" hidden="1"/>
    <cellStyle name="Hiperlink Visitado" xfId="29651" builtinId="9" hidden="1"/>
    <cellStyle name="Hiperlink Visitado" xfId="29653" builtinId="9" hidden="1"/>
    <cellStyle name="Hiperlink Visitado" xfId="29655" builtinId="9" hidden="1"/>
    <cellStyle name="Hiperlink Visitado" xfId="29657" builtinId="9" hidden="1"/>
    <cellStyle name="Hiperlink Visitado" xfId="29659" builtinId="9" hidden="1"/>
    <cellStyle name="Hiperlink Visitado" xfId="29661" builtinId="9" hidden="1"/>
    <cellStyle name="Hiperlink Visitado" xfId="29663" builtinId="9" hidden="1"/>
    <cellStyle name="Hiperlink Visitado" xfId="29665" builtinId="9" hidden="1"/>
    <cellStyle name="Hiperlink Visitado" xfId="29667" builtinId="9" hidden="1"/>
    <cellStyle name="Hiperlink Visitado" xfId="29669" builtinId="9" hidden="1"/>
    <cellStyle name="Hiperlink Visitado" xfId="29671" builtinId="9" hidden="1"/>
    <cellStyle name="Hiperlink Visitado" xfId="29673" builtinId="9" hidden="1"/>
    <cellStyle name="Hiperlink Visitado" xfId="29675" builtinId="9" hidden="1"/>
    <cellStyle name="Hiperlink Visitado" xfId="29677" builtinId="9" hidden="1"/>
    <cellStyle name="Hiperlink Visitado" xfId="29679" builtinId="9" hidden="1"/>
    <cellStyle name="Hiperlink Visitado" xfId="29681" builtinId="9" hidden="1"/>
    <cellStyle name="Hiperlink Visitado" xfId="29683" builtinId="9" hidden="1"/>
    <cellStyle name="Hiperlink Visitado" xfId="29685" builtinId="9" hidden="1"/>
    <cellStyle name="Hiperlink Visitado" xfId="29687" builtinId="9" hidden="1"/>
    <cellStyle name="Hiperlink Visitado" xfId="29689" builtinId="9" hidden="1"/>
    <cellStyle name="Hiperlink Visitado" xfId="29691" builtinId="9" hidden="1"/>
    <cellStyle name="Hiperlink Visitado" xfId="29693" builtinId="9" hidden="1"/>
    <cellStyle name="Hiperlink Visitado" xfId="29695" builtinId="9" hidden="1"/>
    <cellStyle name="Hiperlink Visitado" xfId="29697" builtinId="9" hidden="1"/>
    <cellStyle name="Hiperlink Visitado" xfId="29699" builtinId="9" hidden="1"/>
    <cellStyle name="Hiperlink Visitado" xfId="29701" builtinId="9" hidden="1"/>
    <cellStyle name="Hiperlink Visitado" xfId="29703" builtinId="9" hidden="1"/>
    <cellStyle name="Hiperlink Visitado" xfId="29705" builtinId="9" hidden="1"/>
    <cellStyle name="Hiperlink Visitado" xfId="29707" builtinId="9" hidden="1"/>
    <cellStyle name="Hiperlink Visitado" xfId="29709" builtinId="9" hidden="1"/>
    <cellStyle name="Hiperlink Visitado" xfId="29711" builtinId="9" hidden="1"/>
    <cellStyle name="Hiperlink Visitado" xfId="29713" builtinId="9" hidden="1"/>
    <cellStyle name="Hiperlink Visitado" xfId="29715" builtinId="9" hidden="1"/>
    <cellStyle name="Hiperlink Visitado" xfId="29717" builtinId="9" hidden="1"/>
    <cellStyle name="Hiperlink Visitado" xfId="29033" builtinId="9" hidden="1"/>
    <cellStyle name="Hiperlink Visitado" xfId="29720" builtinId="9" hidden="1"/>
    <cellStyle name="Hiperlink Visitado" xfId="29722" builtinId="9" hidden="1"/>
    <cellStyle name="Hiperlink Visitado" xfId="29724" builtinId="9" hidden="1"/>
    <cellStyle name="Hiperlink Visitado" xfId="29726" builtinId="9" hidden="1"/>
    <cellStyle name="Hiperlink Visitado" xfId="29728" builtinId="9" hidden="1"/>
    <cellStyle name="Hiperlink Visitado" xfId="29730" builtinId="9" hidden="1"/>
    <cellStyle name="Hiperlink Visitado" xfId="29732" builtinId="9" hidden="1"/>
    <cellStyle name="Hiperlink Visitado" xfId="29734" builtinId="9" hidden="1"/>
    <cellStyle name="Hiperlink Visitado" xfId="29736" builtinId="9" hidden="1"/>
    <cellStyle name="Hiperlink Visitado" xfId="29738" builtinId="9" hidden="1"/>
    <cellStyle name="Hiperlink Visitado" xfId="29740" builtinId="9" hidden="1"/>
    <cellStyle name="Hiperlink Visitado" xfId="29742" builtinId="9" hidden="1"/>
    <cellStyle name="Hiperlink Visitado" xfId="29744" builtinId="9" hidden="1"/>
    <cellStyle name="Hiperlink Visitado" xfId="29746" builtinId="9" hidden="1"/>
    <cellStyle name="Hiperlink Visitado" xfId="29748" builtinId="9" hidden="1"/>
    <cellStyle name="Hiperlink Visitado" xfId="29750" builtinId="9" hidden="1"/>
    <cellStyle name="Hiperlink Visitado" xfId="29752" builtinId="9" hidden="1"/>
    <cellStyle name="Hiperlink Visitado" xfId="29754" builtinId="9" hidden="1"/>
    <cellStyle name="Hiperlink Visitado" xfId="29756" builtinId="9" hidden="1"/>
    <cellStyle name="Hiperlink Visitado" xfId="29758" builtinId="9" hidden="1"/>
    <cellStyle name="Hiperlink Visitado" xfId="29760" builtinId="9" hidden="1"/>
    <cellStyle name="Hiperlink Visitado" xfId="29762" builtinId="9" hidden="1"/>
    <cellStyle name="Hiperlink Visitado" xfId="29764" builtinId="9" hidden="1"/>
    <cellStyle name="Hiperlink Visitado" xfId="29766" builtinId="9" hidden="1"/>
    <cellStyle name="Hiperlink Visitado" xfId="29768" builtinId="9" hidden="1"/>
    <cellStyle name="Hiperlink Visitado" xfId="29770" builtinId="9" hidden="1"/>
    <cellStyle name="Hiperlink Visitado" xfId="29772" builtinId="9" hidden="1"/>
    <cellStyle name="Hiperlink Visitado" xfId="29774" builtinId="9" hidden="1"/>
    <cellStyle name="Hiperlink Visitado" xfId="29776" builtinId="9" hidden="1"/>
    <cellStyle name="Hiperlink Visitado" xfId="29778" builtinId="9" hidden="1"/>
    <cellStyle name="Hiperlink Visitado" xfId="29780" builtinId="9" hidden="1"/>
    <cellStyle name="Hiperlink Visitado" xfId="29782" builtinId="9" hidden="1"/>
    <cellStyle name="Hiperlink Visitado" xfId="29784" builtinId="9" hidden="1"/>
    <cellStyle name="Hiperlink Visitado" xfId="29786" builtinId="9" hidden="1"/>
    <cellStyle name="Hiperlink Visitado" xfId="29788" builtinId="9" hidden="1"/>
    <cellStyle name="Hiperlink Visitado" xfId="29790" builtinId="9" hidden="1"/>
    <cellStyle name="Hiperlink Visitado" xfId="29792" builtinId="9" hidden="1"/>
    <cellStyle name="Hiperlink Visitado" xfId="29794" builtinId="9" hidden="1"/>
    <cellStyle name="Hiperlink Visitado" xfId="29796" builtinId="9" hidden="1"/>
    <cellStyle name="Hiperlink Visitado" xfId="29798" builtinId="9" hidden="1"/>
    <cellStyle name="Hiperlink Visitado" xfId="29800" builtinId="9" hidden="1"/>
    <cellStyle name="Hiperlink Visitado" xfId="29802" builtinId="9" hidden="1"/>
    <cellStyle name="Hiperlink Visitado" xfId="29804" builtinId="9" hidden="1"/>
    <cellStyle name="Hiperlink Visitado" xfId="29806" builtinId="9" hidden="1"/>
    <cellStyle name="Hiperlink Visitado" xfId="29808" builtinId="9" hidden="1"/>
    <cellStyle name="Hiperlink Visitado" xfId="29810" builtinId="9" hidden="1"/>
    <cellStyle name="Hiperlink Visitado" xfId="29812" builtinId="9" hidden="1"/>
    <cellStyle name="Hiperlink Visitado" xfId="29814" builtinId="9" hidden="1"/>
    <cellStyle name="Hiperlink Visitado" xfId="29131" builtinId="9" hidden="1"/>
    <cellStyle name="Hiperlink Visitado" xfId="29817" builtinId="9" hidden="1"/>
    <cellStyle name="Hiperlink Visitado" xfId="29819" builtinId="9" hidden="1"/>
    <cellStyle name="Hiperlink Visitado" xfId="29821" builtinId="9" hidden="1"/>
    <cellStyle name="Hiperlink Visitado" xfId="29823" builtinId="9" hidden="1"/>
    <cellStyle name="Hiperlink Visitado" xfId="29825" builtinId="9" hidden="1"/>
    <cellStyle name="Hiperlink Visitado" xfId="29827" builtinId="9" hidden="1"/>
    <cellStyle name="Hiperlink Visitado" xfId="29829" builtinId="9" hidden="1"/>
    <cellStyle name="Hiperlink Visitado" xfId="29831" builtinId="9" hidden="1"/>
    <cellStyle name="Hiperlink Visitado" xfId="29833" builtinId="9" hidden="1"/>
    <cellStyle name="Hiperlink Visitado" xfId="29835" builtinId="9" hidden="1"/>
    <cellStyle name="Hiperlink Visitado" xfId="29837" builtinId="9" hidden="1"/>
    <cellStyle name="Hiperlink Visitado" xfId="29839" builtinId="9" hidden="1"/>
    <cellStyle name="Hiperlink Visitado" xfId="29841" builtinId="9" hidden="1"/>
    <cellStyle name="Hiperlink Visitado" xfId="29843" builtinId="9" hidden="1"/>
    <cellStyle name="Hiperlink Visitado" xfId="29845" builtinId="9" hidden="1"/>
    <cellStyle name="Hiperlink Visitado" xfId="29847" builtinId="9" hidden="1"/>
    <cellStyle name="Hiperlink Visitado" xfId="29849" builtinId="9" hidden="1"/>
    <cellStyle name="Hiperlink Visitado" xfId="29851" builtinId="9" hidden="1"/>
    <cellStyle name="Hiperlink Visitado" xfId="29853" builtinId="9" hidden="1"/>
    <cellStyle name="Hiperlink Visitado" xfId="29855" builtinId="9" hidden="1"/>
    <cellStyle name="Hiperlink Visitado" xfId="29857" builtinId="9" hidden="1"/>
    <cellStyle name="Hiperlink Visitado" xfId="29859" builtinId="9" hidden="1"/>
    <cellStyle name="Hiperlink Visitado" xfId="29861" builtinId="9" hidden="1"/>
    <cellStyle name="Hiperlink Visitado" xfId="29863" builtinId="9" hidden="1"/>
    <cellStyle name="Hiperlink Visitado" xfId="29865" builtinId="9" hidden="1"/>
    <cellStyle name="Hiperlink Visitado" xfId="29867" builtinId="9" hidden="1"/>
    <cellStyle name="Hiperlink Visitado" xfId="29869" builtinId="9" hidden="1"/>
    <cellStyle name="Hiperlink Visitado" xfId="29871" builtinId="9" hidden="1"/>
    <cellStyle name="Hiperlink Visitado" xfId="29873" builtinId="9" hidden="1"/>
    <cellStyle name="Hiperlink Visitado" xfId="29875" builtinId="9" hidden="1"/>
    <cellStyle name="Hiperlink Visitado" xfId="29877" builtinId="9" hidden="1"/>
    <cellStyle name="Hiperlink Visitado" xfId="29879" builtinId="9" hidden="1"/>
    <cellStyle name="Hiperlink Visitado" xfId="29881" builtinId="9" hidden="1"/>
    <cellStyle name="Hiperlink Visitado" xfId="29883" builtinId="9" hidden="1"/>
    <cellStyle name="Hiperlink Visitado" xfId="29885" builtinId="9" hidden="1"/>
    <cellStyle name="Hiperlink Visitado" xfId="29887" builtinId="9" hidden="1"/>
    <cellStyle name="Hiperlink Visitado" xfId="29889" builtinId="9" hidden="1"/>
    <cellStyle name="Hiperlink Visitado" xfId="29891" builtinId="9" hidden="1"/>
    <cellStyle name="Hiperlink Visitado" xfId="29893" builtinId="9" hidden="1"/>
    <cellStyle name="Hiperlink Visitado" xfId="29895" builtinId="9" hidden="1"/>
    <cellStyle name="Hiperlink Visitado" xfId="29897" builtinId="9" hidden="1"/>
    <cellStyle name="Hiperlink Visitado" xfId="29899" builtinId="9" hidden="1"/>
    <cellStyle name="Hiperlink Visitado" xfId="29901" builtinId="9" hidden="1"/>
    <cellStyle name="Hiperlink Visitado" xfId="29903" builtinId="9" hidden="1"/>
    <cellStyle name="Hiperlink Visitado" xfId="29905" builtinId="9" hidden="1"/>
    <cellStyle name="Hiperlink Visitado" xfId="29907" builtinId="9" hidden="1"/>
    <cellStyle name="Hiperlink Visitado" xfId="29909" builtinId="9" hidden="1"/>
    <cellStyle name="Hiperlink Visitado" xfId="29911" builtinId="9" hidden="1"/>
    <cellStyle name="Hiperlink Visitado" xfId="29229" builtinId="9" hidden="1"/>
    <cellStyle name="Hiperlink Visitado" xfId="29914" builtinId="9" hidden="1"/>
    <cellStyle name="Hiperlink Visitado" xfId="29916" builtinId="9" hidden="1"/>
    <cellStyle name="Hiperlink Visitado" xfId="29918" builtinId="9" hidden="1"/>
    <cellStyle name="Hiperlink Visitado" xfId="29920" builtinId="9" hidden="1"/>
    <cellStyle name="Hiperlink Visitado" xfId="29922" builtinId="9" hidden="1"/>
    <cellStyle name="Hiperlink Visitado" xfId="29924" builtinId="9" hidden="1"/>
    <cellStyle name="Hiperlink Visitado" xfId="29926" builtinId="9" hidden="1"/>
    <cellStyle name="Hiperlink Visitado" xfId="29928" builtinId="9" hidden="1"/>
    <cellStyle name="Hiperlink Visitado" xfId="29930" builtinId="9" hidden="1"/>
    <cellStyle name="Hiperlink Visitado" xfId="29932" builtinId="9" hidden="1"/>
    <cellStyle name="Hiperlink Visitado" xfId="29934" builtinId="9" hidden="1"/>
    <cellStyle name="Hiperlink Visitado" xfId="29936" builtinId="9" hidden="1"/>
    <cellStyle name="Hiperlink Visitado" xfId="29938" builtinId="9" hidden="1"/>
    <cellStyle name="Hiperlink Visitado" xfId="29940" builtinId="9" hidden="1"/>
    <cellStyle name="Hiperlink Visitado" xfId="29942" builtinId="9" hidden="1"/>
    <cellStyle name="Hiperlink Visitado" xfId="29944" builtinId="9" hidden="1"/>
    <cellStyle name="Hiperlink Visitado" xfId="29946" builtinId="9" hidden="1"/>
    <cellStyle name="Hiperlink Visitado" xfId="29948" builtinId="9" hidden="1"/>
    <cellStyle name="Hiperlink Visitado" xfId="29950" builtinId="9" hidden="1"/>
    <cellStyle name="Hiperlink Visitado" xfId="29952" builtinId="9" hidden="1"/>
    <cellStyle name="Hiperlink Visitado" xfId="29954" builtinId="9" hidden="1"/>
    <cellStyle name="Hiperlink Visitado" xfId="29956" builtinId="9" hidden="1"/>
    <cellStyle name="Hiperlink Visitado" xfId="29958" builtinId="9" hidden="1"/>
    <cellStyle name="Hiperlink Visitado" xfId="29960" builtinId="9" hidden="1"/>
    <cellStyle name="Hiperlink Visitado" xfId="29962" builtinId="9" hidden="1"/>
    <cellStyle name="Hiperlink Visitado" xfId="29964" builtinId="9" hidden="1"/>
    <cellStyle name="Hiperlink Visitado" xfId="29966" builtinId="9" hidden="1"/>
    <cellStyle name="Hiperlink Visitado" xfId="29968" builtinId="9" hidden="1"/>
    <cellStyle name="Hiperlink Visitado" xfId="29970" builtinId="9" hidden="1"/>
    <cellStyle name="Hiperlink Visitado" xfId="29972" builtinId="9" hidden="1"/>
    <cellStyle name="Hiperlink Visitado" xfId="29974" builtinId="9" hidden="1"/>
    <cellStyle name="Hiperlink Visitado" xfId="29976" builtinId="9" hidden="1"/>
    <cellStyle name="Hiperlink Visitado" xfId="29978" builtinId="9" hidden="1"/>
    <cellStyle name="Hiperlink Visitado" xfId="29980" builtinId="9" hidden="1"/>
    <cellStyle name="Hiperlink Visitado" xfId="29982" builtinId="9" hidden="1"/>
    <cellStyle name="Hiperlink Visitado" xfId="29984" builtinId="9" hidden="1"/>
    <cellStyle name="Hiperlink Visitado" xfId="29986" builtinId="9" hidden="1"/>
    <cellStyle name="Hiperlink Visitado" xfId="29988" builtinId="9" hidden="1"/>
    <cellStyle name="Hiperlink Visitado" xfId="29990" builtinId="9" hidden="1"/>
    <cellStyle name="Hiperlink Visitado" xfId="29992" builtinId="9" hidden="1"/>
    <cellStyle name="Hiperlink Visitado" xfId="29994" builtinId="9" hidden="1"/>
    <cellStyle name="Hiperlink Visitado" xfId="29996" builtinId="9" hidden="1"/>
    <cellStyle name="Hiperlink Visitado" xfId="29998" builtinId="9" hidden="1"/>
    <cellStyle name="Hiperlink Visitado" xfId="30000" builtinId="9" hidden="1"/>
    <cellStyle name="Hiperlink Visitado" xfId="30002" builtinId="9" hidden="1"/>
    <cellStyle name="Hiperlink Visitado" xfId="30004" builtinId="9" hidden="1"/>
    <cellStyle name="Hiperlink Visitado" xfId="30006" builtinId="9" hidden="1"/>
    <cellStyle name="Hiperlink Visitado" xfId="30008" builtinId="9" hidden="1"/>
    <cellStyle name="Hiperlink Visitado" xfId="29327" builtinId="9" hidden="1"/>
    <cellStyle name="Hiperlink Visitado" xfId="30011" builtinId="9" hidden="1"/>
    <cellStyle name="Hiperlink Visitado" xfId="30013" builtinId="9" hidden="1"/>
    <cellStyle name="Hiperlink Visitado" xfId="30015" builtinId="9" hidden="1"/>
    <cellStyle name="Hiperlink Visitado" xfId="30017" builtinId="9" hidden="1"/>
    <cellStyle name="Hiperlink Visitado" xfId="30019" builtinId="9" hidden="1"/>
    <cellStyle name="Hiperlink Visitado" xfId="30021" builtinId="9" hidden="1"/>
    <cellStyle name="Hiperlink Visitado" xfId="30023" builtinId="9" hidden="1"/>
    <cellStyle name="Hiperlink Visitado" xfId="30025" builtinId="9" hidden="1"/>
    <cellStyle name="Hiperlink Visitado" xfId="30027" builtinId="9" hidden="1"/>
    <cellStyle name="Hiperlink Visitado" xfId="30029" builtinId="9" hidden="1"/>
    <cellStyle name="Hiperlink Visitado" xfId="30031" builtinId="9" hidden="1"/>
    <cellStyle name="Hiperlink Visitado" xfId="30033" builtinId="9" hidden="1"/>
    <cellStyle name="Hiperlink Visitado" xfId="30035" builtinId="9" hidden="1"/>
    <cellStyle name="Hiperlink Visitado" xfId="30037" builtinId="9" hidden="1"/>
    <cellStyle name="Hiperlink Visitado" xfId="30039" builtinId="9" hidden="1"/>
    <cellStyle name="Hiperlink Visitado" xfId="30041" builtinId="9" hidden="1"/>
    <cellStyle name="Hiperlink Visitado" xfId="30043" builtinId="9" hidden="1"/>
    <cellStyle name="Hiperlink Visitado" xfId="30045" builtinId="9" hidden="1"/>
    <cellStyle name="Hiperlink Visitado" xfId="30047" builtinId="9" hidden="1"/>
    <cellStyle name="Hiperlink Visitado" xfId="30049" builtinId="9" hidden="1"/>
    <cellStyle name="Hiperlink Visitado" xfId="30051" builtinId="9" hidden="1"/>
    <cellStyle name="Hiperlink Visitado" xfId="30053" builtinId="9" hidden="1"/>
    <cellStyle name="Hiperlink Visitado" xfId="30055" builtinId="9" hidden="1"/>
    <cellStyle name="Hiperlink Visitado" xfId="30057" builtinId="9" hidden="1"/>
    <cellStyle name="Hiperlink Visitado" xfId="30059" builtinId="9" hidden="1"/>
    <cellStyle name="Hiperlink Visitado" xfId="30061" builtinId="9" hidden="1"/>
    <cellStyle name="Hiperlink Visitado" xfId="30063" builtinId="9" hidden="1"/>
    <cellStyle name="Hiperlink Visitado" xfId="30065" builtinId="9" hidden="1"/>
    <cellStyle name="Hiperlink Visitado" xfId="30067" builtinId="9" hidden="1"/>
    <cellStyle name="Hiperlink Visitado" xfId="30069" builtinId="9" hidden="1"/>
    <cellStyle name="Hiperlink Visitado" xfId="30071" builtinId="9" hidden="1"/>
    <cellStyle name="Hiperlink Visitado" xfId="30073" builtinId="9" hidden="1"/>
    <cellStyle name="Hiperlink Visitado" xfId="30075" builtinId="9" hidden="1"/>
    <cellStyle name="Hiperlink Visitado" xfId="30077" builtinId="9" hidden="1"/>
    <cellStyle name="Hiperlink Visitado" xfId="30079" builtinId="9" hidden="1"/>
    <cellStyle name="Hiperlink Visitado" xfId="30081" builtinId="9" hidden="1"/>
    <cellStyle name="Hiperlink Visitado" xfId="30083" builtinId="9" hidden="1"/>
    <cellStyle name="Hiperlink Visitado" xfId="30085" builtinId="9" hidden="1"/>
    <cellStyle name="Hiperlink Visitado" xfId="30087" builtinId="9" hidden="1"/>
    <cellStyle name="Hiperlink Visitado" xfId="30089" builtinId="9" hidden="1"/>
    <cellStyle name="Hiperlink Visitado" xfId="30091" builtinId="9" hidden="1"/>
    <cellStyle name="Hiperlink Visitado" xfId="30093" builtinId="9" hidden="1"/>
    <cellStyle name="Hiperlink Visitado" xfId="30095" builtinId="9" hidden="1"/>
    <cellStyle name="Hiperlink Visitado" xfId="30097" builtinId="9" hidden="1"/>
    <cellStyle name="Hiperlink Visitado" xfId="30099" builtinId="9" hidden="1"/>
    <cellStyle name="Hiperlink Visitado" xfId="30101" builtinId="9" hidden="1"/>
    <cellStyle name="Hiperlink Visitado" xfId="30103" builtinId="9" hidden="1"/>
    <cellStyle name="Hiperlink Visitado" xfId="30105" builtinId="9" hidden="1"/>
    <cellStyle name="Hiperlink Visitado" xfId="29425" builtinId="9" hidden="1"/>
    <cellStyle name="Hiperlink Visitado" xfId="30107" builtinId="9" hidden="1"/>
    <cellStyle name="Hiperlink Visitado" xfId="30109" builtinId="9" hidden="1"/>
    <cellStyle name="Hiperlink Visitado" xfId="30111" builtinId="9" hidden="1"/>
    <cellStyle name="Hiperlink Visitado" xfId="30113" builtinId="9" hidden="1"/>
    <cellStyle name="Hiperlink Visitado" xfId="30115" builtinId="9" hidden="1"/>
    <cellStyle name="Hiperlink Visitado" xfId="30117" builtinId="9" hidden="1"/>
    <cellStyle name="Hiperlink Visitado" xfId="30119" builtinId="9" hidden="1"/>
    <cellStyle name="Hiperlink Visitado" xfId="30121" builtinId="9" hidden="1"/>
    <cellStyle name="Hiperlink Visitado" xfId="30123" builtinId="9" hidden="1"/>
    <cellStyle name="Hiperlink Visitado" xfId="30125" builtinId="9" hidden="1"/>
    <cellStyle name="Hiperlink Visitado" xfId="30127" builtinId="9" hidden="1"/>
    <cellStyle name="Hiperlink Visitado" xfId="30129" builtinId="9" hidden="1"/>
    <cellStyle name="Hiperlink Visitado" xfId="30131" builtinId="9" hidden="1"/>
    <cellStyle name="Hiperlink Visitado" xfId="30133" builtinId="9" hidden="1"/>
    <cellStyle name="Hiperlink Visitado" xfId="30135" builtinId="9" hidden="1"/>
    <cellStyle name="Hiperlink Visitado" xfId="30137" builtinId="9" hidden="1"/>
    <cellStyle name="Hiperlink Visitado" xfId="30139" builtinId="9" hidden="1"/>
    <cellStyle name="Hiperlink Visitado" xfId="30141" builtinId="9" hidden="1"/>
    <cellStyle name="Hiperlink Visitado" xfId="30143" builtinId="9" hidden="1"/>
    <cellStyle name="Hiperlink Visitado" xfId="30145" builtinId="9" hidden="1"/>
    <cellStyle name="Hiperlink Visitado" xfId="30147" builtinId="9" hidden="1"/>
    <cellStyle name="Hiperlink Visitado" xfId="30149" builtinId="9" hidden="1"/>
    <cellStyle name="Hiperlink Visitado" xfId="30151" builtinId="9" hidden="1"/>
    <cellStyle name="Hiperlink Visitado" xfId="30153" builtinId="9" hidden="1"/>
    <cellStyle name="Hiperlink Visitado" xfId="30155" builtinId="9" hidden="1"/>
    <cellStyle name="Hiperlink Visitado" xfId="30157" builtinId="9" hidden="1"/>
    <cellStyle name="Hiperlink Visitado" xfId="30159" builtinId="9" hidden="1"/>
    <cellStyle name="Hiperlink Visitado" xfId="30161" builtinId="9" hidden="1"/>
    <cellStyle name="Hiperlink Visitado" xfId="30163" builtinId="9" hidden="1"/>
    <cellStyle name="Hiperlink Visitado" xfId="30165" builtinId="9" hidden="1"/>
    <cellStyle name="Hiperlink Visitado" xfId="30167" builtinId="9" hidden="1"/>
    <cellStyle name="Hiperlink Visitado" xfId="30169" builtinId="9" hidden="1"/>
    <cellStyle name="Hiperlink Visitado" xfId="30171" builtinId="9" hidden="1"/>
    <cellStyle name="Hiperlink Visitado" xfId="30173" builtinId="9" hidden="1"/>
    <cellStyle name="Hiperlink Visitado" xfId="30175" builtinId="9" hidden="1"/>
    <cellStyle name="Hiperlink Visitado" xfId="30177" builtinId="9" hidden="1"/>
    <cellStyle name="Hiperlink Visitado" xfId="30179" builtinId="9" hidden="1"/>
    <cellStyle name="Hiperlink Visitado" xfId="30181" builtinId="9" hidden="1"/>
    <cellStyle name="Hiperlink Visitado" xfId="30183" builtinId="9" hidden="1"/>
    <cellStyle name="Hiperlink Visitado" xfId="30185" builtinId="9" hidden="1"/>
    <cellStyle name="Hiperlink Visitado" xfId="30187" builtinId="9" hidden="1"/>
    <cellStyle name="Hiperlink Visitado" xfId="30189" builtinId="9" hidden="1"/>
    <cellStyle name="Hiperlink Visitado" xfId="30191" builtinId="9" hidden="1"/>
    <cellStyle name="Hiperlink Visitado" xfId="30193" builtinId="9" hidden="1"/>
    <cellStyle name="Hiperlink Visitado" xfId="30195" builtinId="9" hidden="1"/>
    <cellStyle name="Hiperlink Visitado" xfId="30197" builtinId="9" hidden="1"/>
    <cellStyle name="Hiperlink Visitado" xfId="30199" builtinId="9" hidden="1"/>
    <cellStyle name="Hiperlink Visitado" xfId="30201" builtinId="9" hidden="1"/>
    <cellStyle name="Hiperlink Visitado" xfId="29523" builtinId="9" hidden="1"/>
    <cellStyle name="Hiperlink Visitado" xfId="30203" builtinId="9" hidden="1"/>
    <cellStyle name="Hiperlink Visitado" xfId="30205" builtinId="9" hidden="1"/>
    <cellStyle name="Hiperlink Visitado" xfId="30207" builtinId="9" hidden="1"/>
    <cellStyle name="Hiperlink Visitado" xfId="30209" builtinId="9" hidden="1"/>
    <cellStyle name="Hiperlink Visitado" xfId="30211" builtinId="9" hidden="1"/>
    <cellStyle name="Hiperlink Visitado" xfId="30213" builtinId="9" hidden="1"/>
    <cellStyle name="Hiperlink Visitado" xfId="30215" builtinId="9" hidden="1"/>
    <cellStyle name="Hiperlink Visitado" xfId="30217" builtinId="9" hidden="1"/>
    <cellStyle name="Hiperlink Visitado" xfId="30219" builtinId="9" hidden="1"/>
    <cellStyle name="Hiperlink Visitado" xfId="30221" builtinId="9" hidden="1"/>
    <cellStyle name="Hiperlink Visitado" xfId="30223" builtinId="9" hidden="1"/>
    <cellStyle name="Hiperlink Visitado" xfId="30225" builtinId="9" hidden="1"/>
    <cellStyle name="Hiperlink Visitado" xfId="30227" builtinId="9" hidden="1"/>
    <cellStyle name="Hiperlink Visitado" xfId="30229" builtinId="9" hidden="1"/>
    <cellStyle name="Hiperlink Visitado" xfId="30231" builtinId="9" hidden="1"/>
    <cellStyle name="Hiperlink Visitado" xfId="30233" builtinId="9" hidden="1"/>
    <cellStyle name="Hiperlink Visitado" xfId="30235" builtinId="9" hidden="1"/>
    <cellStyle name="Hiperlink Visitado" xfId="30237" builtinId="9" hidden="1"/>
    <cellStyle name="Hiperlink Visitado" xfId="30239" builtinId="9" hidden="1"/>
    <cellStyle name="Hiperlink Visitado" xfId="30241" builtinId="9" hidden="1"/>
    <cellStyle name="Hiperlink Visitado" xfId="30243" builtinId="9" hidden="1"/>
    <cellStyle name="Hiperlink Visitado" xfId="30245" builtinId="9" hidden="1"/>
    <cellStyle name="Hiperlink Visitado" xfId="30247" builtinId="9" hidden="1"/>
    <cellStyle name="Hiperlink Visitado" xfId="30249" builtinId="9" hidden="1"/>
    <cellStyle name="Hiperlink Visitado" xfId="30251" builtinId="9" hidden="1"/>
    <cellStyle name="Hiperlink Visitado" xfId="30253" builtinId="9" hidden="1"/>
    <cellStyle name="Hiperlink Visitado" xfId="30255" builtinId="9" hidden="1"/>
    <cellStyle name="Hiperlink Visitado" xfId="30257" builtinId="9" hidden="1"/>
    <cellStyle name="Hiperlink Visitado" xfId="30259" builtinId="9" hidden="1"/>
    <cellStyle name="Hiperlink Visitado" xfId="30261" builtinId="9" hidden="1"/>
    <cellStyle name="Hiperlink Visitado" xfId="30263" builtinId="9" hidden="1"/>
    <cellStyle name="Hiperlink Visitado" xfId="30265" builtinId="9" hidden="1"/>
    <cellStyle name="Hiperlink Visitado" xfId="30267" builtinId="9" hidden="1"/>
    <cellStyle name="Hiperlink Visitado" xfId="30269" builtinId="9" hidden="1"/>
    <cellStyle name="Hiperlink Visitado" xfId="30271" builtinId="9" hidden="1"/>
    <cellStyle name="Hiperlink Visitado" xfId="30273" builtinId="9" hidden="1"/>
    <cellStyle name="Hiperlink Visitado" xfId="30275" builtinId="9" hidden="1"/>
    <cellStyle name="Hiperlink Visitado" xfId="30277" builtinId="9" hidden="1"/>
    <cellStyle name="Hiperlink Visitado" xfId="30279" builtinId="9" hidden="1"/>
    <cellStyle name="Hiperlink Visitado" xfId="30281" builtinId="9" hidden="1"/>
    <cellStyle name="Hiperlink Visitado" xfId="30283" builtinId="9" hidden="1"/>
    <cellStyle name="Hiperlink Visitado" xfId="30285" builtinId="9" hidden="1"/>
    <cellStyle name="Hiperlink Visitado" xfId="30287" builtinId="9" hidden="1"/>
    <cellStyle name="Hiperlink Visitado" xfId="30289" builtinId="9" hidden="1"/>
    <cellStyle name="Hiperlink Visitado" xfId="30291" builtinId="9" hidden="1"/>
    <cellStyle name="Hiperlink Visitado" xfId="30293" builtinId="9" hidden="1"/>
    <cellStyle name="Hiperlink Visitado" xfId="30295" builtinId="9" hidden="1"/>
    <cellStyle name="Hiperlink Visitado" xfId="30297" builtinId="9" hidden="1"/>
    <cellStyle name="Hiperlink Visitado" xfId="30308" builtinId="9" hidden="1"/>
    <cellStyle name="Hiperlink Visitado" xfId="30310" builtinId="9" hidden="1"/>
    <cellStyle name="Hiperlink Visitado" xfId="30312" builtinId="9" hidden="1"/>
    <cellStyle name="Hiperlink Visitado" xfId="30314" builtinId="9" hidden="1"/>
    <cellStyle name="Hiperlink Visitado" xfId="30316" builtinId="9" hidden="1"/>
    <cellStyle name="Hiperlink Visitado" xfId="30318" builtinId="9" hidden="1"/>
    <cellStyle name="Hiperlink Visitado" xfId="30320" builtinId="9" hidden="1"/>
    <cellStyle name="Hiperlink Visitado" xfId="30322" builtinId="9" hidden="1"/>
    <cellStyle name="Hiperlink Visitado" xfId="30324" builtinId="9" hidden="1"/>
    <cellStyle name="Hiperlink Visitado" xfId="30326" builtinId="9" hidden="1"/>
    <cellStyle name="Hiperlink Visitado" xfId="30328" builtinId="9" hidden="1"/>
    <cellStyle name="Hiperlink Visitado" xfId="30330" builtinId="9" hidden="1"/>
    <cellStyle name="Hiperlink Visitado" xfId="30332" builtinId="9" hidden="1"/>
    <cellStyle name="Hiperlink Visitado" xfId="30334" builtinId="9" hidden="1"/>
    <cellStyle name="Hiperlink Visitado" xfId="30336" builtinId="9" hidden="1"/>
    <cellStyle name="Hiperlink Visitado" xfId="30338" builtinId="9" hidden="1"/>
    <cellStyle name="Hiperlink Visitado" xfId="30340" builtinId="9" hidden="1"/>
    <cellStyle name="Hiperlink Visitado" xfId="30342" builtinId="9" hidden="1"/>
    <cellStyle name="Hiperlink Visitado" xfId="30344" builtinId="9" hidden="1"/>
    <cellStyle name="Hiperlink Visitado" xfId="30346" builtinId="9" hidden="1"/>
    <cellStyle name="Hiperlink Visitado" xfId="30348" builtinId="9" hidden="1"/>
    <cellStyle name="Hiperlink Visitado" xfId="30350" builtinId="9" hidden="1"/>
    <cellStyle name="Hiperlink Visitado" xfId="30352" builtinId="9" hidden="1"/>
    <cellStyle name="Hiperlink Visitado" xfId="30354" builtinId="9" hidden="1"/>
    <cellStyle name="Hiperlink Visitado" xfId="30356" builtinId="9" hidden="1"/>
    <cellStyle name="Hiperlink Visitado" xfId="30358" builtinId="9" hidden="1"/>
    <cellStyle name="Hiperlink Visitado" xfId="30360" builtinId="9" hidden="1"/>
    <cellStyle name="Hiperlink Visitado" xfId="30362" builtinId="9" hidden="1"/>
    <cellStyle name="Hiperlink Visitado" xfId="30364" builtinId="9" hidden="1"/>
    <cellStyle name="Hiperlink Visitado" xfId="30366" builtinId="9" hidden="1"/>
    <cellStyle name="Hiperlink Visitado" xfId="30368" builtinId="9" hidden="1"/>
    <cellStyle name="Hiperlink Visitado" xfId="30370" builtinId="9" hidden="1"/>
    <cellStyle name="Hiperlink Visitado" xfId="30372" builtinId="9" hidden="1"/>
    <cellStyle name="Hiperlink Visitado" xfId="30374" builtinId="9" hidden="1"/>
    <cellStyle name="Hiperlink Visitado" xfId="30376" builtinId="9" hidden="1"/>
    <cellStyle name="Hiperlink Visitado" xfId="30378" builtinId="9" hidden="1"/>
    <cellStyle name="Hiperlink Visitado" xfId="30380" builtinId="9" hidden="1"/>
    <cellStyle name="Hiperlink Visitado" xfId="30382" builtinId="9" hidden="1"/>
    <cellStyle name="Hiperlink Visitado" xfId="30384" builtinId="9" hidden="1"/>
    <cellStyle name="Hiperlink Visitado" xfId="30386" builtinId="9" hidden="1"/>
    <cellStyle name="Hiperlink Visitado" xfId="30388" builtinId="9" hidden="1"/>
    <cellStyle name="Hiperlink Visitado" xfId="30390" builtinId="9" hidden="1"/>
    <cellStyle name="Hiperlink Visitado" xfId="30392" builtinId="9" hidden="1"/>
    <cellStyle name="Hiperlink Visitado" xfId="30394" builtinId="9" hidden="1"/>
    <cellStyle name="Hiperlink Visitado" xfId="30396" builtinId="9" hidden="1"/>
    <cellStyle name="Hiperlink Visitado" xfId="30398" builtinId="9" hidden="1"/>
    <cellStyle name="Hiperlink Visitado" xfId="30400" builtinId="9" hidden="1"/>
    <cellStyle name="Hiperlink Visitado" xfId="30402" builtinId="9" hidden="1"/>
    <cellStyle name="Hiperlink Visitado" xfId="30404" builtinId="9" hidden="1"/>
    <cellStyle name="Hiperlink Visitado" xfId="30298" builtinId="9" hidden="1"/>
    <cellStyle name="Hiperlink Visitado" xfId="30408" builtinId="9" hidden="1"/>
    <cellStyle name="Hiperlink Visitado" xfId="30410" builtinId="9" hidden="1"/>
    <cellStyle name="Hiperlink Visitado" xfId="30412" builtinId="9" hidden="1"/>
    <cellStyle name="Hiperlink Visitado" xfId="30414" builtinId="9" hidden="1"/>
    <cellStyle name="Hiperlink Visitado" xfId="30416" builtinId="9" hidden="1"/>
    <cellStyle name="Hiperlink Visitado" xfId="30418" builtinId="9" hidden="1"/>
    <cellStyle name="Hiperlink Visitado" xfId="30420" builtinId="9" hidden="1"/>
    <cellStyle name="Hiperlink Visitado" xfId="30422" builtinId="9" hidden="1"/>
    <cellStyle name="Hiperlink Visitado" xfId="30424" builtinId="9" hidden="1"/>
    <cellStyle name="Hiperlink Visitado" xfId="30426" builtinId="9" hidden="1"/>
    <cellStyle name="Hiperlink Visitado" xfId="30428" builtinId="9" hidden="1"/>
    <cellStyle name="Hiperlink Visitado" xfId="30430" builtinId="9" hidden="1"/>
    <cellStyle name="Hiperlink Visitado" xfId="30432" builtinId="9" hidden="1"/>
    <cellStyle name="Hiperlink Visitado" xfId="30434" builtinId="9" hidden="1"/>
    <cellStyle name="Hiperlink Visitado" xfId="30436" builtinId="9" hidden="1"/>
    <cellStyle name="Hiperlink Visitado" xfId="30438" builtinId="9" hidden="1"/>
    <cellStyle name="Hiperlink Visitado" xfId="30440" builtinId="9" hidden="1"/>
    <cellStyle name="Hiperlink Visitado" xfId="30442" builtinId="9" hidden="1"/>
    <cellStyle name="Hiperlink Visitado" xfId="30444" builtinId="9" hidden="1"/>
    <cellStyle name="Hiperlink Visitado" xfId="30446" builtinId="9" hidden="1"/>
    <cellStyle name="Hiperlink Visitado" xfId="30448" builtinId="9" hidden="1"/>
    <cellStyle name="Hiperlink Visitado" xfId="30450" builtinId="9" hidden="1"/>
    <cellStyle name="Hiperlink Visitado" xfId="30452" builtinId="9" hidden="1"/>
    <cellStyle name="Hiperlink Visitado" xfId="30454" builtinId="9" hidden="1"/>
    <cellStyle name="Hiperlink Visitado" xfId="30456" builtinId="9" hidden="1"/>
    <cellStyle name="Hiperlink Visitado" xfId="30458" builtinId="9" hidden="1"/>
    <cellStyle name="Hiperlink Visitado" xfId="30460" builtinId="9" hidden="1"/>
    <cellStyle name="Hiperlink Visitado" xfId="30462" builtinId="9" hidden="1"/>
    <cellStyle name="Hiperlink Visitado" xfId="30464" builtinId="9" hidden="1"/>
    <cellStyle name="Hiperlink Visitado" xfId="30466" builtinId="9" hidden="1"/>
    <cellStyle name="Hiperlink Visitado" xfId="30468" builtinId="9" hidden="1"/>
    <cellStyle name="Hiperlink Visitado" xfId="30470" builtinId="9" hidden="1"/>
    <cellStyle name="Hiperlink Visitado" xfId="30472" builtinId="9" hidden="1"/>
    <cellStyle name="Hiperlink Visitado" xfId="30474" builtinId="9" hidden="1"/>
    <cellStyle name="Hiperlink Visitado" xfId="30476" builtinId="9" hidden="1"/>
    <cellStyle name="Hiperlink Visitado" xfId="30478" builtinId="9" hidden="1"/>
    <cellStyle name="Hiperlink Visitado" xfId="30480" builtinId="9" hidden="1"/>
    <cellStyle name="Hiperlink Visitado" xfId="30482" builtinId="9" hidden="1"/>
    <cellStyle name="Hiperlink Visitado" xfId="30484" builtinId="9" hidden="1"/>
    <cellStyle name="Hiperlink Visitado" xfId="30486" builtinId="9" hidden="1"/>
    <cellStyle name="Hiperlink Visitado" xfId="30488" builtinId="9" hidden="1"/>
    <cellStyle name="Hiperlink Visitado" xfId="30490" builtinId="9" hidden="1"/>
    <cellStyle name="Hiperlink Visitado" xfId="30492" builtinId="9" hidden="1"/>
    <cellStyle name="Hiperlink Visitado" xfId="30494" builtinId="9" hidden="1"/>
    <cellStyle name="Hiperlink Visitado" xfId="30496" builtinId="9" hidden="1"/>
    <cellStyle name="Hiperlink Visitado" xfId="30498" builtinId="9" hidden="1"/>
    <cellStyle name="Hiperlink Visitado" xfId="30500" builtinId="9" hidden="1"/>
    <cellStyle name="Hiperlink Visitado" xfId="30502" builtinId="9" hidden="1"/>
    <cellStyle name="Hiperlink Visitado" xfId="30306" builtinId="9" hidden="1"/>
    <cellStyle name="Hiperlink Visitado" xfId="30506" builtinId="9" hidden="1"/>
    <cellStyle name="Hiperlink Visitado" xfId="30508" builtinId="9" hidden="1"/>
    <cellStyle name="Hiperlink Visitado" xfId="30510" builtinId="9" hidden="1"/>
    <cellStyle name="Hiperlink Visitado" xfId="30512" builtinId="9" hidden="1"/>
    <cellStyle name="Hiperlink Visitado" xfId="30514" builtinId="9" hidden="1"/>
    <cellStyle name="Hiperlink Visitado" xfId="30516" builtinId="9" hidden="1"/>
    <cellStyle name="Hiperlink Visitado" xfId="30518" builtinId="9" hidden="1"/>
    <cellStyle name="Hiperlink Visitado" xfId="30520" builtinId="9" hidden="1"/>
    <cellStyle name="Hiperlink Visitado" xfId="30522" builtinId="9" hidden="1"/>
    <cellStyle name="Hiperlink Visitado" xfId="30524" builtinId="9" hidden="1"/>
    <cellStyle name="Hiperlink Visitado" xfId="30526" builtinId="9" hidden="1"/>
    <cellStyle name="Hiperlink Visitado" xfId="30528" builtinId="9" hidden="1"/>
    <cellStyle name="Hiperlink Visitado" xfId="30530" builtinId="9" hidden="1"/>
    <cellStyle name="Hiperlink Visitado" xfId="30532" builtinId="9" hidden="1"/>
    <cellStyle name="Hiperlink Visitado" xfId="30534" builtinId="9" hidden="1"/>
    <cellStyle name="Hiperlink Visitado" xfId="30536" builtinId="9" hidden="1"/>
    <cellStyle name="Hiperlink Visitado" xfId="30538" builtinId="9" hidden="1"/>
    <cellStyle name="Hiperlink Visitado" xfId="30540" builtinId="9" hidden="1"/>
    <cellStyle name="Hiperlink Visitado" xfId="30542" builtinId="9" hidden="1"/>
    <cellStyle name="Hiperlink Visitado" xfId="30544" builtinId="9" hidden="1"/>
    <cellStyle name="Hiperlink Visitado" xfId="30546" builtinId="9" hidden="1"/>
    <cellStyle name="Hiperlink Visitado" xfId="30548" builtinId="9" hidden="1"/>
    <cellStyle name="Hiperlink Visitado" xfId="30550" builtinId="9" hidden="1"/>
    <cellStyle name="Hiperlink Visitado" xfId="30552" builtinId="9" hidden="1"/>
    <cellStyle name="Hiperlink Visitado" xfId="30554" builtinId="9" hidden="1"/>
    <cellStyle name="Hiperlink Visitado" xfId="30556" builtinId="9" hidden="1"/>
    <cellStyle name="Hiperlink Visitado" xfId="30558" builtinId="9" hidden="1"/>
    <cellStyle name="Hiperlink Visitado" xfId="30560" builtinId="9" hidden="1"/>
    <cellStyle name="Hiperlink Visitado" xfId="30562" builtinId="9" hidden="1"/>
    <cellStyle name="Hiperlink Visitado" xfId="30564" builtinId="9" hidden="1"/>
    <cellStyle name="Hiperlink Visitado" xfId="30566" builtinId="9" hidden="1"/>
    <cellStyle name="Hiperlink Visitado" xfId="30568" builtinId="9" hidden="1"/>
    <cellStyle name="Hiperlink Visitado" xfId="30570" builtinId="9" hidden="1"/>
    <cellStyle name="Hiperlink Visitado" xfId="30572" builtinId="9" hidden="1"/>
    <cellStyle name="Hiperlink Visitado" xfId="30574" builtinId="9" hidden="1"/>
    <cellStyle name="Hiperlink Visitado" xfId="30576" builtinId="9" hidden="1"/>
    <cellStyle name="Hiperlink Visitado" xfId="30578" builtinId="9" hidden="1"/>
    <cellStyle name="Hiperlink Visitado" xfId="30580" builtinId="9" hidden="1"/>
    <cellStyle name="Hiperlink Visitado" xfId="30582" builtinId="9" hidden="1"/>
    <cellStyle name="Hiperlink Visitado" xfId="30584" builtinId="9" hidden="1"/>
    <cellStyle name="Hiperlink Visitado" xfId="30586" builtinId="9" hidden="1"/>
    <cellStyle name="Hiperlink Visitado" xfId="30588" builtinId="9" hidden="1"/>
    <cellStyle name="Hiperlink Visitado" xfId="30590" builtinId="9" hidden="1"/>
    <cellStyle name="Hiperlink Visitado" xfId="30592" builtinId="9" hidden="1"/>
    <cellStyle name="Hiperlink Visitado" xfId="30594" builtinId="9" hidden="1"/>
    <cellStyle name="Hiperlink Visitado" xfId="30596" builtinId="9" hidden="1"/>
    <cellStyle name="Hiperlink Visitado" xfId="30598" builtinId="9" hidden="1"/>
    <cellStyle name="Hiperlink Visitado" xfId="30600" builtinId="9" hidden="1"/>
    <cellStyle name="Hiperlink Visitado" xfId="30302" builtinId="9" hidden="1"/>
    <cellStyle name="Hiperlink Visitado" xfId="30603" builtinId="9" hidden="1"/>
    <cellStyle name="Hiperlink Visitado" xfId="30605" builtinId="9" hidden="1"/>
    <cellStyle name="Hiperlink Visitado" xfId="30607" builtinId="9" hidden="1"/>
    <cellStyle name="Hiperlink Visitado" xfId="30609" builtinId="9" hidden="1"/>
    <cellStyle name="Hiperlink Visitado" xfId="30611" builtinId="9" hidden="1"/>
    <cellStyle name="Hiperlink Visitado" xfId="30613" builtinId="9" hidden="1"/>
    <cellStyle name="Hiperlink Visitado" xfId="30615" builtinId="9" hidden="1"/>
    <cellStyle name="Hiperlink Visitado" xfId="30617" builtinId="9" hidden="1"/>
    <cellStyle name="Hiperlink Visitado" xfId="30619" builtinId="9" hidden="1"/>
    <cellStyle name="Hiperlink Visitado" xfId="30621" builtinId="9" hidden="1"/>
    <cellStyle name="Hiperlink Visitado" xfId="30623" builtinId="9" hidden="1"/>
    <cellStyle name="Hiperlink Visitado" xfId="30625" builtinId="9" hidden="1"/>
    <cellStyle name="Hiperlink Visitado" xfId="30627" builtinId="9" hidden="1"/>
    <cellStyle name="Hiperlink Visitado" xfId="30629" builtinId="9" hidden="1"/>
    <cellStyle name="Hiperlink Visitado" xfId="30631" builtinId="9" hidden="1"/>
    <cellStyle name="Hiperlink Visitado" xfId="30633" builtinId="9" hidden="1"/>
    <cellStyle name="Hiperlink Visitado" xfId="30635" builtinId="9" hidden="1"/>
    <cellStyle name="Hiperlink Visitado" xfId="30637" builtinId="9" hidden="1"/>
    <cellStyle name="Hiperlink Visitado" xfId="30639" builtinId="9" hidden="1"/>
    <cellStyle name="Hiperlink Visitado" xfId="30641" builtinId="9" hidden="1"/>
    <cellStyle name="Hiperlink Visitado" xfId="30643" builtinId="9" hidden="1"/>
    <cellStyle name="Hiperlink Visitado" xfId="30645" builtinId="9" hidden="1"/>
    <cellStyle name="Hiperlink Visitado" xfId="30647" builtinId="9" hidden="1"/>
    <cellStyle name="Hiperlink Visitado" xfId="30649" builtinId="9" hidden="1"/>
    <cellStyle name="Hiperlink Visitado" xfId="30651" builtinId="9" hidden="1"/>
    <cellStyle name="Hiperlink Visitado" xfId="30653" builtinId="9" hidden="1"/>
    <cellStyle name="Hiperlink Visitado" xfId="30655" builtinId="9" hidden="1"/>
    <cellStyle name="Hiperlink Visitado" xfId="30657" builtinId="9" hidden="1"/>
    <cellStyle name="Hiperlink Visitado" xfId="30659" builtinId="9" hidden="1"/>
    <cellStyle name="Hiperlink Visitado" xfId="30661" builtinId="9" hidden="1"/>
    <cellStyle name="Hiperlink Visitado" xfId="30663" builtinId="9" hidden="1"/>
    <cellStyle name="Hiperlink Visitado" xfId="30665" builtinId="9" hidden="1"/>
    <cellStyle name="Hiperlink Visitado" xfId="30667" builtinId="9" hidden="1"/>
    <cellStyle name="Hiperlink Visitado" xfId="30669" builtinId="9" hidden="1"/>
    <cellStyle name="Hiperlink Visitado" xfId="30671" builtinId="9" hidden="1"/>
    <cellStyle name="Hiperlink Visitado" xfId="30673" builtinId="9" hidden="1"/>
    <cellStyle name="Hiperlink Visitado" xfId="30675" builtinId="9" hidden="1"/>
    <cellStyle name="Hiperlink Visitado" xfId="30677" builtinId="9" hidden="1"/>
    <cellStyle name="Hiperlink Visitado" xfId="30679" builtinId="9" hidden="1"/>
    <cellStyle name="Hiperlink Visitado" xfId="30681" builtinId="9" hidden="1"/>
    <cellStyle name="Hiperlink Visitado" xfId="30683" builtinId="9" hidden="1"/>
    <cellStyle name="Hiperlink Visitado" xfId="30685" builtinId="9" hidden="1"/>
    <cellStyle name="Hiperlink Visitado" xfId="30687" builtinId="9" hidden="1"/>
    <cellStyle name="Hiperlink Visitado" xfId="30689" builtinId="9" hidden="1"/>
    <cellStyle name="Hiperlink Visitado" xfId="30691" builtinId="9" hidden="1"/>
    <cellStyle name="Hiperlink Visitado" xfId="30693" builtinId="9" hidden="1"/>
    <cellStyle name="Hiperlink Visitado" xfId="30695" builtinId="9" hidden="1"/>
    <cellStyle name="Hiperlink Visitado" xfId="30697" builtinId="9" hidden="1"/>
    <cellStyle name="Hiperlink Visitado" xfId="30301" builtinId="9" hidden="1"/>
    <cellStyle name="Hiperlink Visitado" xfId="30700" builtinId="9" hidden="1"/>
    <cellStyle name="Hiperlink Visitado" xfId="30702" builtinId="9" hidden="1"/>
    <cellStyle name="Hiperlink Visitado" xfId="30704" builtinId="9" hidden="1"/>
    <cellStyle name="Hiperlink Visitado" xfId="30706" builtinId="9" hidden="1"/>
    <cellStyle name="Hiperlink Visitado" xfId="30708" builtinId="9" hidden="1"/>
    <cellStyle name="Hiperlink Visitado" xfId="30710" builtinId="9" hidden="1"/>
    <cellStyle name="Hiperlink Visitado" xfId="30712" builtinId="9" hidden="1"/>
    <cellStyle name="Hiperlink Visitado" xfId="30714" builtinId="9" hidden="1"/>
    <cellStyle name="Hiperlink Visitado" xfId="30716" builtinId="9" hidden="1"/>
    <cellStyle name="Hiperlink Visitado" xfId="30718" builtinId="9" hidden="1"/>
    <cellStyle name="Hiperlink Visitado" xfId="30720" builtinId="9" hidden="1"/>
    <cellStyle name="Hiperlink Visitado" xfId="30722" builtinId="9" hidden="1"/>
    <cellStyle name="Hiperlink Visitado" xfId="30724" builtinId="9" hidden="1"/>
    <cellStyle name="Hiperlink Visitado" xfId="30726" builtinId="9" hidden="1"/>
    <cellStyle name="Hiperlink Visitado" xfId="30728" builtinId="9" hidden="1"/>
    <cellStyle name="Hiperlink Visitado" xfId="30730" builtinId="9" hidden="1"/>
    <cellStyle name="Hiperlink Visitado" xfId="30732" builtinId="9" hidden="1"/>
    <cellStyle name="Hiperlink Visitado" xfId="30734" builtinId="9" hidden="1"/>
    <cellStyle name="Hiperlink Visitado" xfId="30736" builtinId="9" hidden="1"/>
    <cellStyle name="Hiperlink Visitado" xfId="30738" builtinId="9" hidden="1"/>
    <cellStyle name="Hiperlink Visitado" xfId="30740" builtinId="9" hidden="1"/>
    <cellStyle name="Hiperlink Visitado" xfId="30742" builtinId="9" hidden="1"/>
    <cellStyle name="Hiperlink Visitado" xfId="30744" builtinId="9" hidden="1"/>
    <cellStyle name="Hiperlink Visitado" xfId="30746" builtinId="9" hidden="1"/>
    <cellStyle name="Hiperlink Visitado" xfId="30748" builtinId="9" hidden="1"/>
    <cellStyle name="Hiperlink Visitado" xfId="30750" builtinId="9" hidden="1"/>
    <cellStyle name="Hiperlink Visitado" xfId="30752" builtinId="9" hidden="1"/>
    <cellStyle name="Hiperlink Visitado" xfId="30754" builtinId="9" hidden="1"/>
    <cellStyle name="Hiperlink Visitado" xfId="30756" builtinId="9" hidden="1"/>
    <cellStyle name="Hiperlink Visitado" xfId="30758" builtinId="9" hidden="1"/>
    <cellStyle name="Hiperlink Visitado" xfId="30760" builtinId="9" hidden="1"/>
    <cellStyle name="Hiperlink Visitado" xfId="30762" builtinId="9" hidden="1"/>
    <cellStyle name="Hiperlink Visitado" xfId="30764" builtinId="9" hidden="1"/>
    <cellStyle name="Hiperlink Visitado" xfId="30766" builtinId="9" hidden="1"/>
    <cellStyle name="Hiperlink Visitado" xfId="30768" builtinId="9" hidden="1"/>
    <cellStyle name="Hiperlink Visitado" xfId="30770" builtinId="9" hidden="1"/>
    <cellStyle name="Hiperlink Visitado" xfId="30772" builtinId="9" hidden="1"/>
    <cellStyle name="Hiperlink Visitado" xfId="30774" builtinId="9" hidden="1"/>
    <cellStyle name="Hiperlink Visitado" xfId="30776" builtinId="9" hidden="1"/>
    <cellStyle name="Hiperlink Visitado" xfId="30778" builtinId="9" hidden="1"/>
    <cellStyle name="Hiperlink Visitado" xfId="30780" builtinId="9" hidden="1"/>
    <cellStyle name="Hiperlink Visitado" xfId="30782" builtinId="9" hidden="1"/>
    <cellStyle name="Hiperlink Visitado" xfId="30784" builtinId="9" hidden="1"/>
    <cellStyle name="Hiperlink Visitado" xfId="30786" builtinId="9" hidden="1"/>
    <cellStyle name="Hiperlink Visitado" xfId="30788" builtinId="9" hidden="1"/>
    <cellStyle name="Hiperlink Visitado" xfId="30790" builtinId="9" hidden="1"/>
    <cellStyle name="Hiperlink Visitado" xfId="30792" builtinId="9" hidden="1"/>
    <cellStyle name="Hiperlink Visitado" xfId="30794" builtinId="9" hidden="1"/>
    <cellStyle name="Hiperlink Visitado" xfId="30304" builtinId="9" hidden="1"/>
    <cellStyle name="Hiperlink Visitado" xfId="30797" builtinId="9" hidden="1"/>
    <cellStyle name="Hiperlink Visitado" xfId="30799" builtinId="9" hidden="1"/>
    <cellStyle name="Hiperlink Visitado" xfId="30801" builtinId="9" hidden="1"/>
    <cellStyle name="Hiperlink Visitado" xfId="30803" builtinId="9" hidden="1"/>
    <cellStyle name="Hiperlink Visitado" xfId="30805" builtinId="9" hidden="1"/>
    <cellStyle name="Hiperlink Visitado" xfId="30807" builtinId="9" hidden="1"/>
    <cellStyle name="Hiperlink Visitado" xfId="30809" builtinId="9" hidden="1"/>
    <cellStyle name="Hiperlink Visitado" xfId="30811" builtinId="9" hidden="1"/>
    <cellStyle name="Hiperlink Visitado" xfId="30813" builtinId="9" hidden="1"/>
    <cellStyle name="Hiperlink Visitado" xfId="30815" builtinId="9" hidden="1"/>
    <cellStyle name="Hiperlink Visitado" xfId="30817" builtinId="9" hidden="1"/>
    <cellStyle name="Hiperlink Visitado" xfId="30819" builtinId="9" hidden="1"/>
    <cellStyle name="Hiperlink Visitado" xfId="30821" builtinId="9" hidden="1"/>
    <cellStyle name="Hiperlink Visitado" xfId="30823" builtinId="9" hidden="1"/>
    <cellStyle name="Hiperlink Visitado" xfId="30825" builtinId="9" hidden="1"/>
    <cellStyle name="Hiperlink Visitado" xfId="30827" builtinId="9" hidden="1"/>
    <cellStyle name="Hiperlink Visitado" xfId="30829" builtinId="9" hidden="1"/>
    <cellStyle name="Hiperlink Visitado" xfId="30831" builtinId="9" hidden="1"/>
    <cellStyle name="Hiperlink Visitado" xfId="30833" builtinId="9" hidden="1"/>
    <cellStyle name="Hiperlink Visitado" xfId="30835" builtinId="9" hidden="1"/>
    <cellStyle name="Hiperlink Visitado" xfId="30837" builtinId="9" hidden="1"/>
    <cellStyle name="Hiperlink Visitado" xfId="30839" builtinId="9" hidden="1"/>
    <cellStyle name="Hiperlink Visitado" xfId="30841" builtinId="9" hidden="1"/>
    <cellStyle name="Hiperlink Visitado" xfId="30843" builtinId="9" hidden="1"/>
    <cellStyle name="Hiperlink Visitado" xfId="30845" builtinId="9" hidden="1"/>
    <cellStyle name="Hiperlink Visitado" xfId="30847" builtinId="9" hidden="1"/>
    <cellStyle name="Hiperlink Visitado" xfId="30849" builtinId="9" hidden="1"/>
    <cellStyle name="Hiperlink Visitado" xfId="30851" builtinId="9" hidden="1"/>
    <cellStyle name="Hiperlink Visitado" xfId="30853" builtinId="9" hidden="1"/>
    <cellStyle name="Hiperlink Visitado" xfId="30855" builtinId="9" hidden="1"/>
    <cellStyle name="Hiperlink Visitado" xfId="30857" builtinId="9" hidden="1"/>
    <cellStyle name="Hiperlink Visitado" xfId="30859" builtinId="9" hidden="1"/>
    <cellStyle name="Hiperlink Visitado" xfId="30861" builtinId="9" hidden="1"/>
    <cellStyle name="Hiperlink Visitado" xfId="30863" builtinId="9" hidden="1"/>
    <cellStyle name="Hiperlink Visitado" xfId="30865" builtinId="9" hidden="1"/>
    <cellStyle name="Hiperlink Visitado" xfId="30867" builtinId="9" hidden="1"/>
    <cellStyle name="Hiperlink Visitado" xfId="30869" builtinId="9" hidden="1"/>
    <cellStyle name="Hiperlink Visitado" xfId="30871" builtinId="9" hidden="1"/>
    <cellStyle name="Hiperlink Visitado" xfId="30873" builtinId="9" hidden="1"/>
    <cellStyle name="Hiperlink Visitado" xfId="30875" builtinId="9" hidden="1"/>
    <cellStyle name="Hiperlink Visitado" xfId="30877" builtinId="9" hidden="1"/>
    <cellStyle name="Hiperlink Visitado" xfId="30879" builtinId="9" hidden="1"/>
    <cellStyle name="Hiperlink Visitado" xfId="30881" builtinId="9" hidden="1"/>
    <cellStyle name="Hiperlink Visitado" xfId="30883" builtinId="9" hidden="1"/>
    <cellStyle name="Hiperlink Visitado" xfId="30885" builtinId="9" hidden="1"/>
    <cellStyle name="Hiperlink Visitado" xfId="30887" builtinId="9" hidden="1"/>
    <cellStyle name="Hiperlink Visitado" xfId="30889" builtinId="9" hidden="1"/>
    <cellStyle name="Hiperlink Visitado" xfId="30891" builtinId="9" hidden="1"/>
    <cellStyle name="Hiperlink Visitado" xfId="30299" builtinId="9" hidden="1"/>
    <cellStyle name="Hiperlink Visitado" xfId="30894" builtinId="9" hidden="1"/>
    <cellStyle name="Hiperlink Visitado" xfId="30896" builtinId="9" hidden="1"/>
    <cellStyle name="Hiperlink Visitado" xfId="30898" builtinId="9" hidden="1"/>
    <cellStyle name="Hiperlink Visitado" xfId="30900" builtinId="9" hidden="1"/>
    <cellStyle name="Hiperlink Visitado" xfId="30902" builtinId="9" hidden="1"/>
    <cellStyle name="Hiperlink Visitado" xfId="30904" builtinId="9" hidden="1"/>
    <cellStyle name="Hiperlink Visitado" xfId="30906" builtinId="9" hidden="1"/>
    <cellStyle name="Hiperlink Visitado" xfId="30908" builtinId="9" hidden="1"/>
    <cellStyle name="Hiperlink Visitado" xfId="30910" builtinId="9" hidden="1"/>
    <cellStyle name="Hiperlink Visitado" xfId="30912" builtinId="9" hidden="1"/>
    <cellStyle name="Hiperlink Visitado" xfId="30914" builtinId="9" hidden="1"/>
    <cellStyle name="Hiperlink Visitado" xfId="30916" builtinId="9" hidden="1"/>
    <cellStyle name="Hiperlink Visitado" xfId="30918" builtinId="9" hidden="1"/>
    <cellStyle name="Hiperlink Visitado" xfId="30920" builtinId="9" hidden="1"/>
    <cellStyle name="Hiperlink Visitado" xfId="30922" builtinId="9" hidden="1"/>
    <cellStyle name="Hiperlink Visitado" xfId="30924" builtinId="9" hidden="1"/>
    <cellStyle name="Hiperlink Visitado" xfId="30926" builtinId="9" hidden="1"/>
    <cellStyle name="Hiperlink Visitado" xfId="30928" builtinId="9" hidden="1"/>
    <cellStyle name="Hiperlink Visitado" xfId="30930" builtinId="9" hidden="1"/>
    <cellStyle name="Hiperlink Visitado" xfId="30932" builtinId="9" hidden="1"/>
    <cellStyle name="Hiperlink Visitado" xfId="30934" builtinId="9" hidden="1"/>
    <cellStyle name="Hiperlink Visitado" xfId="30936" builtinId="9" hidden="1"/>
    <cellStyle name="Hiperlink Visitado" xfId="30938" builtinId="9" hidden="1"/>
    <cellStyle name="Hiperlink Visitado" xfId="30940" builtinId="9" hidden="1"/>
    <cellStyle name="Hiperlink Visitado" xfId="30942" builtinId="9" hidden="1"/>
    <cellStyle name="Hiperlink Visitado" xfId="30944" builtinId="9" hidden="1"/>
    <cellStyle name="Hiperlink Visitado" xfId="30946" builtinId="9" hidden="1"/>
    <cellStyle name="Hiperlink Visitado" xfId="30948" builtinId="9" hidden="1"/>
    <cellStyle name="Hiperlink Visitado" xfId="30950" builtinId="9" hidden="1"/>
    <cellStyle name="Hiperlink Visitado" xfId="30952" builtinId="9" hidden="1"/>
    <cellStyle name="Hiperlink Visitado" xfId="30954" builtinId="9" hidden="1"/>
    <cellStyle name="Hiperlink Visitado" xfId="30956" builtinId="9" hidden="1"/>
    <cellStyle name="Hiperlink Visitado" xfId="30958" builtinId="9" hidden="1"/>
    <cellStyle name="Hiperlink Visitado" xfId="30960" builtinId="9" hidden="1"/>
    <cellStyle name="Hiperlink Visitado" xfId="30962" builtinId="9" hidden="1"/>
    <cellStyle name="Hiperlink Visitado" xfId="30964" builtinId="9" hidden="1"/>
    <cellStyle name="Hiperlink Visitado" xfId="30966" builtinId="9" hidden="1"/>
    <cellStyle name="Hiperlink Visitado" xfId="30968" builtinId="9" hidden="1"/>
    <cellStyle name="Hiperlink Visitado" xfId="30970" builtinId="9" hidden="1"/>
    <cellStyle name="Hiperlink Visitado" xfId="30972" builtinId="9" hidden="1"/>
    <cellStyle name="Hiperlink Visitado" xfId="30974" builtinId="9" hidden="1"/>
    <cellStyle name="Hiperlink Visitado" xfId="30976" builtinId="9" hidden="1"/>
    <cellStyle name="Hiperlink Visitado" xfId="30978" builtinId="9" hidden="1"/>
    <cellStyle name="Hiperlink Visitado" xfId="30980" builtinId="9" hidden="1"/>
    <cellStyle name="Hiperlink Visitado" xfId="30982" builtinId="9" hidden="1"/>
    <cellStyle name="Hiperlink Visitado" xfId="30984" builtinId="9" hidden="1"/>
    <cellStyle name="Hiperlink Visitado" xfId="30986" builtinId="9" hidden="1"/>
    <cellStyle name="Hiperlink Visitado" xfId="30988" builtinId="9" hidden="1"/>
    <cellStyle name="Hiperlink Visitado" xfId="30305" builtinId="9" hidden="1"/>
    <cellStyle name="Hiperlink Visitado" xfId="30991" builtinId="9" hidden="1"/>
    <cellStyle name="Hiperlink Visitado" xfId="30993" builtinId="9" hidden="1"/>
    <cellStyle name="Hiperlink Visitado" xfId="30995" builtinId="9" hidden="1"/>
    <cellStyle name="Hiperlink Visitado" xfId="30997" builtinId="9" hidden="1"/>
    <cellStyle name="Hiperlink Visitado" xfId="30999" builtinId="9" hidden="1"/>
    <cellStyle name="Hiperlink Visitado" xfId="31001" builtinId="9" hidden="1"/>
    <cellStyle name="Hiperlink Visitado" xfId="31003" builtinId="9" hidden="1"/>
    <cellStyle name="Hiperlink Visitado" xfId="31005" builtinId="9" hidden="1"/>
    <cellStyle name="Hiperlink Visitado" xfId="31007" builtinId="9" hidden="1"/>
    <cellStyle name="Hiperlink Visitado" xfId="31009" builtinId="9" hidden="1"/>
    <cellStyle name="Hiperlink Visitado" xfId="31011" builtinId="9" hidden="1"/>
    <cellStyle name="Hiperlink Visitado" xfId="31013" builtinId="9" hidden="1"/>
    <cellStyle name="Hiperlink Visitado" xfId="31015" builtinId="9" hidden="1"/>
    <cellStyle name="Hiperlink Visitado" xfId="31017" builtinId="9" hidden="1"/>
    <cellStyle name="Hiperlink Visitado" xfId="31019" builtinId="9" hidden="1"/>
    <cellStyle name="Hiperlink Visitado" xfId="31021" builtinId="9" hidden="1"/>
    <cellStyle name="Hiperlink Visitado" xfId="31023" builtinId="9" hidden="1"/>
    <cellStyle name="Hiperlink Visitado" xfId="31025" builtinId="9" hidden="1"/>
    <cellStyle name="Hiperlink Visitado" xfId="31027" builtinId="9" hidden="1"/>
    <cellStyle name="Hiperlink Visitado" xfId="31029" builtinId="9" hidden="1"/>
    <cellStyle name="Hiperlink Visitado" xfId="31031" builtinId="9" hidden="1"/>
    <cellStyle name="Hiperlink Visitado" xfId="31033" builtinId="9" hidden="1"/>
    <cellStyle name="Hiperlink Visitado" xfId="31035" builtinId="9" hidden="1"/>
    <cellStyle name="Hiperlink Visitado" xfId="31037" builtinId="9" hidden="1"/>
    <cellStyle name="Hiperlink Visitado" xfId="31039" builtinId="9" hidden="1"/>
    <cellStyle name="Hiperlink Visitado" xfId="31041" builtinId="9" hidden="1"/>
    <cellStyle name="Hiperlink Visitado" xfId="31043" builtinId="9" hidden="1"/>
    <cellStyle name="Hiperlink Visitado" xfId="31045" builtinId="9" hidden="1"/>
    <cellStyle name="Hiperlink Visitado" xfId="31047" builtinId="9" hidden="1"/>
    <cellStyle name="Hiperlink Visitado" xfId="31049" builtinId="9" hidden="1"/>
    <cellStyle name="Hiperlink Visitado" xfId="31051" builtinId="9" hidden="1"/>
    <cellStyle name="Hiperlink Visitado" xfId="31053" builtinId="9" hidden="1"/>
    <cellStyle name="Hiperlink Visitado" xfId="31055" builtinId="9" hidden="1"/>
    <cellStyle name="Hiperlink Visitado" xfId="31057" builtinId="9" hidden="1"/>
    <cellStyle name="Hiperlink Visitado" xfId="31059" builtinId="9" hidden="1"/>
    <cellStyle name="Hiperlink Visitado" xfId="31061" builtinId="9" hidden="1"/>
    <cellStyle name="Hiperlink Visitado" xfId="31063" builtinId="9" hidden="1"/>
    <cellStyle name="Hiperlink Visitado" xfId="31065" builtinId="9" hidden="1"/>
    <cellStyle name="Hiperlink Visitado" xfId="31067" builtinId="9" hidden="1"/>
    <cellStyle name="Hiperlink Visitado" xfId="31069" builtinId="9" hidden="1"/>
    <cellStyle name="Hiperlink Visitado" xfId="31071" builtinId="9" hidden="1"/>
    <cellStyle name="Hiperlink Visitado" xfId="31073" builtinId="9" hidden="1"/>
    <cellStyle name="Hiperlink Visitado" xfId="31075" builtinId="9" hidden="1"/>
    <cellStyle name="Hiperlink Visitado" xfId="31077" builtinId="9" hidden="1"/>
    <cellStyle name="Hiperlink Visitado" xfId="31079" builtinId="9" hidden="1"/>
    <cellStyle name="Hiperlink Visitado" xfId="31081" builtinId="9" hidden="1"/>
    <cellStyle name="Hiperlink Visitado" xfId="31083" builtinId="9" hidden="1"/>
    <cellStyle name="Hiperlink Visitado" xfId="31085" builtinId="9" hidden="1"/>
    <cellStyle name="Hiperlink Visitado" xfId="30405" builtinId="9" hidden="1"/>
    <cellStyle name="Hiperlink Visitado" xfId="31087" builtinId="9" hidden="1"/>
    <cellStyle name="Hiperlink Visitado" xfId="31089" builtinId="9" hidden="1"/>
    <cellStyle name="Hiperlink Visitado" xfId="31091" builtinId="9" hidden="1"/>
    <cellStyle name="Hiperlink Visitado" xfId="31093" builtinId="9" hidden="1"/>
    <cellStyle name="Hiperlink Visitado" xfId="31095" builtinId="9" hidden="1"/>
    <cellStyle name="Hiperlink Visitado" xfId="31097" builtinId="9" hidden="1"/>
    <cellStyle name="Hiperlink Visitado" xfId="31099" builtinId="9" hidden="1"/>
    <cellStyle name="Hiperlink Visitado" xfId="31101" builtinId="9" hidden="1"/>
    <cellStyle name="Hiperlink Visitado" xfId="31103" builtinId="9" hidden="1"/>
    <cellStyle name="Hiperlink Visitado" xfId="31105" builtinId="9" hidden="1"/>
    <cellStyle name="Hiperlink Visitado" xfId="31107" builtinId="9" hidden="1"/>
    <cellStyle name="Hiperlink Visitado" xfId="31109" builtinId="9" hidden="1"/>
    <cellStyle name="Hiperlink Visitado" xfId="31111" builtinId="9" hidden="1"/>
    <cellStyle name="Hiperlink Visitado" xfId="31113" builtinId="9" hidden="1"/>
    <cellStyle name="Hiperlink Visitado" xfId="31115" builtinId="9" hidden="1"/>
    <cellStyle name="Hiperlink Visitado" xfId="31117" builtinId="9" hidden="1"/>
    <cellStyle name="Hiperlink Visitado" xfId="31119" builtinId="9" hidden="1"/>
    <cellStyle name="Hiperlink Visitado" xfId="31121" builtinId="9" hidden="1"/>
    <cellStyle name="Hiperlink Visitado" xfId="31123" builtinId="9" hidden="1"/>
    <cellStyle name="Hiperlink Visitado" xfId="31125" builtinId="9" hidden="1"/>
    <cellStyle name="Hiperlink Visitado" xfId="31127" builtinId="9" hidden="1"/>
    <cellStyle name="Hiperlink Visitado" xfId="31129" builtinId="9" hidden="1"/>
    <cellStyle name="Hiperlink Visitado" xfId="31131" builtinId="9" hidden="1"/>
    <cellStyle name="Hiperlink Visitado" xfId="31133" builtinId="9" hidden="1"/>
    <cellStyle name="Hiperlink Visitado" xfId="31135" builtinId="9" hidden="1"/>
    <cellStyle name="Hiperlink Visitado" xfId="31137" builtinId="9" hidden="1"/>
    <cellStyle name="Hiperlink Visitado" xfId="31139" builtinId="9" hidden="1"/>
    <cellStyle name="Hiperlink Visitado" xfId="31141" builtinId="9" hidden="1"/>
    <cellStyle name="Hiperlink Visitado" xfId="31143" builtinId="9" hidden="1"/>
    <cellStyle name="Hiperlink Visitado" xfId="31145" builtinId="9" hidden="1"/>
    <cellStyle name="Hiperlink Visitado" xfId="31147" builtinId="9" hidden="1"/>
    <cellStyle name="Hiperlink Visitado" xfId="31149" builtinId="9" hidden="1"/>
    <cellStyle name="Hiperlink Visitado" xfId="31151" builtinId="9" hidden="1"/>
    <cellStyle name="Hiperlink Visitado" xfId="31153" builtinId="9" hidden="1"/>
    <cellStyle name="Hiperlink Visitado" xfId="31155" builtinId="9" hidden="1"/>
    <cellStyle name="Hiperlink Visitado" xfId="31157" builtinId="9" hidden="1"/>
    <cellStyle name="Hiperlink Visitado" xfId="31159" builtinId="9" hidden="1"/>
    <cellStyle name="Hiperlink Visitado" xfId="31161" builtinId="9" hidden="1"/>
    <cellStyle name="Hiperlink Visitado" xfId="31163" builtinId="9" hidden="1"/>
    <cellStyle name="Hiperlink Visitado" xfId="31165" builtinId="9" hidden="1"/>
    <cellStyle name="Hiperlink Visitado" xfId="31167" builtinId="9" hidden="1"/>
    <cellStyle name="Hiperlink Visitado" xfId="31169" builtinId="9" hidden="1"/>
    <cellStyle name="Hiperlink Visitado" xfId="31171" builtinId="9" hidden="1"/>
    <cellStyle name="Hiperlink Visitado" xfId="31173" builtinId="9" hidden="1"/>
    <cellStyle name="Hiperlink Visitado" xfId="31175" builtinId="9" hidden="1"/>
    <cellStyle name="Hiperlink Visitado" xfId="31177" builtinId="9" hidden="1"/>
    <cellStyle name="Hiperlink Visitado" xfId="31179" builtinId="9" hidden="1"/>
    <cellStyle name="Hiperlink Visitado" xfId="31181" builtinId="9" hidden="1"/>
    <cellStyle name="Hiperlink Visitado" xfId="30503" builtinId="9" hidden="1"/>
    <cellStyle name="Hiperlink Visitado" xfId="31183" builtinId="9" hidden="1"/>
    <cellStyle name="Hiperlink Visitado" xfId="31185" builtinId="9" hidden="1"/>
    <cellStyle name="Hiperlink Visitado" xfId="31187" builtinId="9" hidden="1"/>
    <cellStyle name="Hiperlink Visitado" xfId="31189" builtinId="9" hidden="1"/>
    <cellStyle name="Hiperlink Visitado" xfId="31191" builtinId="9" hidden="1"/>
    <cellStyle name="Hiperlink Visitado" xfId="31193" builtinId="9" hidden="1"/>
    <cellStyle name="Hiperlink Visitado" xfId="31195" builtinId="9" hidden="1"/>
    <cellStyle name="Hiperlink Visitado" xfId="31197" builtinId="9" hidden="1"/>
    <cellStyle name="Hiperlink Visitado" xfId="31199" builtinId="9" hidden="1"/>
    <cellStyle name="Hiperlink Visitado" xfId="31201" builtinId="9" hidden="1"/>
    <cellStyle name="Hiperlink Visitado" xfId="31203" builtinId="9" hidden="1"/>
    <cellStyle name="Hiperlink Visitado" xfId="31205" builtinId="9" hidden="1"/>
    <cellStyle name="Hiperlink Visitado" xfId="31207" builtinId="9" hidden="1"/>
    <cellStyle name="Hiperlink Visitado" xfId="31209" builtinId="9" hidden="1"/>
    <cellStyle name="Hiperlink Visitado" xfId="31211" builtinId="9" hidden="1"/>
    <cellStyle name="Hiperlink Visitado" xfId="31213" builtinId="9" hidden="1"/>
    <cellStyle name="Hiperlink Visitado" xfId="31215" builtinId="9" hidden="1"/>
    <cellStyle name="Hiperlink Visitado" xfId="31217" builtinId="9" hidden="1"/>
    <cellStyle name="Hiperlink Visitado" xfId="31219" builtinId="9" hidden="1"/>
    <cellStyle name="Hiperlink Visitado" xfId="31221" builtinId="9" hidden="1"/>
    <cellStyle name="Hiperlink Visitado" xfId="31223" builtinId="9" hidden="1"/>
    <cellStyle name="Hiperlink Visitado" xfId="31225" builtinId="9" hidden="1"/>
    <cellStyle name="Hiperlink Visitado" xfId="31227" builtinId="9" hidden="1"/>
    <cellStyle name="Hiperlink Visitado" xfId="31229" builtinId="9" hidden="1"/>
    <cellStyle name="Hiperlink Visitado" xfId="31231" builtinId="9" hidden="1"/>
    <cellStyle name="Hiperlink Visitado" xfId="31233" builtinId="9" hidden="1"/>
    <cellStyle name="Hiperlink Visitado" xfId="31235" builtinId="9" hidden="1"/>
    <cellStyle name="Hiperlink Visitado" xfId="31237" builtinId="9" hidden="1"/>
    <cellStyle name="Hiperlink Visitado" xfId="31239" builtinId="9" hidden="1"/>
    <cellStyle name="Hiperlink Visitado" xfId="31241" builtinId="9" hidden="1"/>
    <cellStyle name="Hiperlink Visitado" xfId="31243" builtinId="9" hidden="1"/>
    <cellStyle name="Hiperlink Visitado" xfId="31245" builtinId="9" hidden="1"/>
    <cellStyle name="Hiperlink Visitado" xfId="31247" builtinId="9" hidden="1"/>
    <cellStyle name="Hiperlink Visitado" xfId="31249" builtinId="9" hidden="1"/>
    <cellStyle name="Hiperlink Visitado" xfId="31251" builtinId="9" hidden="1"/>
    <cellStyle name="Hiperlink Visitado" xfId="31253" builtinId="9" hidden="1"/>
    <cellStyle name="Hiperlink Visitado" xfId="31255" builtinId="9" hidden="1"/>
    <cellStyle name="Hiperlink Visitado" xfId="31257" builtinId="9" hidden="1"/>
    <cellStyle name="Hiperlink Visitado" xfId="31259" builtinId="9" hidden="1"/>
    <cellStyle name="Hiperlink Visitado" xfId="31261" builtinId="9" hidden="1"/>
    <cellStyle name="Hiperlink Visitado" xfId="31263" builtinId="9" hidden="1"/>
    <cellStyle name="Hiperlink Visitado" xfId="31265" builtinId="9" hidden="1"/>
    <cellStyle name="Hiperlink Visitado" xfId="31267" builtinId="9" hidden="1"/>
    <cellStyle name="Hiperlink Visitado" xfId="31269" builtinId="9" hidden="1"/>
    <cellStyle name="Hiperlink Visitado" xfId="31271" builtinId="9" hidden="1"/>
    <cellStyle name="Hiperlink Visitado" xfId="31273" builtinId="9" hidden="1"/>
    <cellStyle name="Hiperlink Visitado" xfId="31275" builtinId="9" hidden="1"/>
    <cellStyle name="Hiperlink Visitado" xfId="31277" builtinId="9" hidden="1"/>
    <cellStyle name="Moeda" xfId="8" builtinId="4"/>
    <cellStyle name="Normal" xfId="0" builtinId="0"/>
    <cellStyle name="Normal 2" xfId="5"/>
    <cellStyle name="Normal 3" xfId="3"/>
    <cellStyle name="Normal 4" xfId="116"/>
    <cellStyle name="Normal 5" xfId="9"/>
    <cellStyle name="Porcentagem" xfId="2" builtinId="5"/>
    <cellStyle name="Sem título1" xfId="10"/>
    <cellStyle name="Sem título16" xfId="11"/>
    <cellStyle name="Sem título17" xfId="12"/>
    <cellStyle name="Vírgula" xfId="1" builtinId="3"/>
    <cellStyle name="Vírgula 2" xfId="6"/>
    <cellStyle name="Vírgula 2 2" xfId="7"/>
    <cellStyle name="Vírgula 3" xfId="4"/>
    <cellStyle name="Vírgula 3 2" xfId="17"/>
    <cellStyle name="Vírgula 3 3" xfId="16"/>
  </cellStyles>
  <dxfs count="256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CCFF"/>
      <color rgb="FFFFFF99"/>
      <color rgb="FFFFFFFF"/>
      <color rgb="FFCCFFCC"/>
      <color rgb="FFC0C0C0"/>
      <color rgb="FFFFFF66"/>
      <color rgb="FF0099FF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1068916</xdr:colOff>
      <xdr:row>2</xdr:row>
      <xdr:rowOff>52916</xdr:rowOff>
    </xdr:from>
    <xdr:to>
      <xdr:col>9</xdr:col>
      <xdr:colOff>677332</xdr:colOff>
      <xdr:row>3</xdr:row>
      <xdr:rowOff>0</xdr:rowOff>
    </xdr:to>
    <xdr:pic>
      <xdr:nvPicPr>
        <xdr:cNvPr id="3" name="Imagem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0916" y="486833"/>
          <a:ext cx="2741083" cy="1121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2523</xdr:colOff>
      <xdr:row>2</xdr:row>
      <xdr:rowOff>322792</xdr:rowOff>
    </xdr:from>
    <xdr:to>
      <xdr:col>7</xdr:col>
      <xdr:colOff>5698</xdr:colOff>
      <xdr:row>2</xdr:row>
      <xdr:rowOff>899583</xdr:rowOff>
    </xdr:to>
    <xdr:pic>
      <xdr:nvPicPr>
        <xdr:cNvPr id="5" name="Imagem 1" descr="Descrição: http://intranet.ial.sp.gov.br/resources/logos-ial/logo_ial_vetori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0773" y="755080"/>
          <a:ext cx="706560" cy="57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640773</xdr:colOff>
      <xdr:row>0</xdr:row>
      <xdr:rowOff>214313</xdr:rowOff>
    </xdr:from>
    <xdr:to>
      <xdr:col>20</xdr:col>
      <xdr:colOff>321469</xdr:colOff>
      <xdr:row>1</xdr:row>
      <xdr:rowOff>7143</xdr:rowOff>
    </xdr:to>
    <xdr:pic>
      <xdr:nvPicPr>
        <xdr:cNvPr id="2" name="Imagem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19836" y="214313"/>
          <a:ext cx="2228633" cy="912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913533</xdr:colOff>
      <xdr:row>0</xdr:row>
      <xdr:rowOff>273844</xdr:rowOff>
    </xdr:from>
    <xdr:to>
      <xdr:col>16</xdr:col>
      <xdr:colOff>536863</xdr:colOff>
      <xdr:row>1</xdr:row>
      <xdr:rowOff>0</xdr:rowOff>
    </xdr:to>
    <xdr:pic>
      <xdr:nvPicPr>
        <xdr:cNvPr id="3" name="Imagem 1" descr="Descrição: http://intranet.ial.sp.gov.br/resources/logos-ial/logo_ial_vetori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2252" y="273844"/>
          <a:ext cx="1456892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4"/>
  <sheetViews>
    <sheetView showGridLines="0" showZeros="0" tabSelected="1" view="pageBreakPreview" zoomScaleNormal="150" zoomScaleSheetLayoutView="100" zoomScalePageLayoutView="70" workbookViewId="0">
      <selection activeCell="C14" sqref="C14"/>
    </sheetView>
  </sheetViews>
  <sheetFormatPr defaultRowHeight="15" x14ac:dyDescent="0.25"/>
  <cols>
    <col min="1" max="1" width="4.85546875" style="1" customWidth="1"/>
    <col min="2" max="2" width="11.5703125" style="3" customWidth="1"/>
    <col min="3" max="3" width="80.5703125" style="4" customWidth="1"/>
    <col min="4" max="4" width="13.42578125" style="18" customWidth="1"/>
    <col min="5" max="5" width="7.85546875" style="18" bestFit="1" customWidth="1"/>
    <col min="6" max="7" width="11.5703125" style="5" bestFit="1" customWidth="1"/>
    <col min="8" max="8" width="11.5703125" style="1" bestFit="1" customWidth="1"/>
    <col min="9" max="9" width="13.42578125" style="1" customWidth="1"/>
    <col min="10" max="10" width="18.42578125" style="747" customWidth="1"/>
    <col min="11" max="11" width="14" style="6" bestFit="1" customWidth="1"/>
    <col min="12" max="16384" width="9.140625" style="6"/>
  </cols>
  <sheetData>
    <row r="1" spans="1:10" x14ac:dyDescent="0.25">
      <c r="A1" s="13"/>
    </row>
    <row r="2" spans="1:10" ht="18.75" customHeight="1" thickBot="1" x14ac:dyDescent="0.3">
      <c r="A2" s="420"/>
      <c r="B2" s="8"/>
      <c r="C2" s="9"/>
      <c r="D2" s="20"/>
      <c r="E2" s="20"/>
      <c r="F2" s="11"/>
      <c r="G2" s="11"/>
      <c r="H2" s="12"/>
      <c r="I2" s="13"/>
      <c r="J2" s="748"/>
    </row>
    <row r="3" spans="1:10" ht="104.25" customHeight="1" x14ac:dyDescent="0.25">
      <c r="A3" s="7"/>
      <c r="B3" s="42"/>
      <c r="C3" s="43"/>
      <c r="D3" s="44"/>
      <c r="E3" s="44"/>
      <c r="F3" s="45"/>
      <c r="G3" s="789"/>
      <c r="H3" s="789"/>
      <c r="I3" s="789"/>
      <c r="J3" s="790"/>
    </row>
    <row r="4" spans="1:10" ht="15.75" customHeight="1" x14ac:dyDescent="0.25">
      <c r="A4" s="7"/>
      <c r="B4" s="10"/>
      <c r="C4" s="797" t="s">
        <v>2061</v>
      </c>
      <c r="D4" s="797"/>
      <c r="E4" s="797"/>
      <c r="F4" s="797"/>
      <c r="G4" s="797"/>
      <c r="H4" s="797"/>
      <c r="I4" s="13"/>
      <c r="J4" s="749"/>
    </row>
    <row r="5" spans="1:10" ht="15.75" customHeight="1" x14ac:dyDescent="0.25">
      <c r="A5" s="7"/>
      <c r="B5" s="10"/>
      <c r="C5" s="797"/>
      <c r="D5" s="797"/>
      <c r="E5" s="797"/>
      <c r="F5" s="797"/>
      <c r="G5" s="797"/>
      <c r="H5" s="797"/>
      <c r="I5" s="13"/>
      <c r="J5" s="749"/>
    </row>
    <row r="6" spans="1:10" ht="15.75" customHeight="1" x14ac:dyDescent="0.25">
      <c r="A6" s="7"/>
      <c r="B6" s="10"/>
      <c r="C6" s="9"/>
      <c r="D6" s="798"/>
      <c r="E6" s="798"/>
      <c r="F6" s="798"/>
      <c r="G6" s="798"/>
      <c r="H6" s="798"/>
      <c r="I6" s="798"/>
      <c r="J6" s="799"/>
    </row>
    <row r="7" spans="1:10" ht="30.75" customHeight="1" x14ac:dyDescent="0.25">
      <c r="A7" s="7"/>
      <c r="B7" s="10"/>
      <c r="C7" s="795" t="s">
        <v>2059</v>
      </c>
      <c r="D7" s="795"/>
      <c r="E7" s="795"/>
      <c r="F7" s="795"/>
      <c r="G7" s="795"/>
      <c r="H7" s="795"/>
      <c r="I7" s="13"/>
      <c r="J7" s="749"/>
    </row>
    <row r="8" spans="1:10" ht="21.75" customHeight="1" x14ac:dyDescent="0.25">
      <c r="A8" s="7"/>
      <c r="B8" s="10"/>
      <c r="C8" s="796" t="s">
        <v>2060</v>
      </c>
      <c r="D8" s="796"/>
      <c r="E8" s="796"/>
      <c r="F8" s="796"/>
      <c r="G8" s="796"/>
      <c r="H8" s="796"/>
      <c r="I8" s="13"/>
      <c r="J8" s="749"/>
    </row>
    <row r="9" spans="1:10" s="54" customFormat="1" ht="21.75" customHeight="1" thickBot="1" x14ac:dyDescent="0.3">
      <c r="A9" s="7"/>
      <c r="B9" s="10"/>
      <c r="C9" s="428"/>
      <c r="D9" s="428"/>
      <c r="E9" s="428"/>
      <c r="F9" s="428"/>
      <c r="G9" s="428"/>
      <c r="H9" s="428"/>
      <c r="I9" s="13"/>
      <c r="J9" s="749"/>
    </row>
    <row r="10" spans="1:10" ht="26.25" customHeight="1" thickBot="1" x14ac:dyDescent="0.3">
      <c r="A10" s="431"/>
      <c r="B10" s="430"/>
      <c r="C10" s="429" t="s">
        <v>2281</v>
      </c>
      <c r="D10" s="794"/>
      <c r="E10" s="794"/>
      <c r="F10" s="794"/>
      <c r="G10" s="794"/>
      <c r="H10" s="794"/>
      <c r="I10" s="794"/>
      <c r="J10" s="750"/>
    </row>
    <row r="11" spans="1:10" ht="51" customHeight="1" thickBot="1" x14ac:dyDescent="0.3">
      <c r="A11" s="413" t="s">
        <v>653</v>
      </c>
      <c r="B11" s="414" t="s">
        <v>2268</v>
      </c>
      <c r="C11" s="414" t="s">
        <v>0</v>
      </c>
      <c r="D11" s="423" t="s">
        <v>2</v>
      </c>
      <c r="E11" s="415" t="s">
        <v>1</v>
      </c>
      <c r="F11" s="416" t="s">
        <v>112</v>
      </c>
      <c r="G11" s="416" t="s">
        <v>113</v>
      </c>
      <c r="H11" s="414" t="s">
        <v>114</v>
      </c>
      <c r="I11" s="415" t="s">
        <v>3</v>
      </c>
      <c r="J11" s="751" t="s">
        <v>654</v>
      </c>
    </row>
    <row r="12" spans="1:10" ht="25.5" customHeight="1" thickBot="1" x14ac:dyDescent="0.3">
      <c r="A12" s="791" t="s">
        <v>658</v>
      </c>
      <c r="B12" s="792"/>
      <c r="C12" s="792"/>
      <c r="D12" s="792"/>
      <c r="E12" s="792"/>
      <c r="F12" s="792"/>
      <c r="G12" s="792"/>
      <c r="H12" s="792"/>
      <c r="I12" s="792"/>
      <c r="J12" s="793"/>
    </row>
    <row r="13" spans="1:10" ht="15.75" thickBot="1" x14ac:dyDescent="0.3">
      <c r="A13" s="232">
        <v>1</v>
      </c>
      <c r="B13" s="232"/>
      <c r="C13" s="233" t="s">
        <v>4</v>
      </c>
      <c r="D13" s="257"/>
      <c r="E13" s="232"/>
      <c r="F13" s="234"/>
      <c r="G13" s="234"/>
      <c r="H13" s="235"/>
      <c r="I13" s="236"/>
      <c r="J13" s="752">
        <f>SUM(I14:I23)</f>
        <v>84570.22</v>
      </c>
    </row>
    <row r="14" spans="1:10" s="55" customFormat="1" ht="34.5" customHeight="1" x14ac:dyDescent="0.25">
      <c r="A14" s="237" t="s">
        <v>1221</v>
      </c>
      <c r="B14" s="433" t="s">
        <v>918</v>
      </c>
      <c r="C14" s="238" t="s">
        <v>917</v>
      </c>
      <c r="D14" s="424">
        <v>1</v>
      </c>
      <c r="E14" s="239" t="s">
        <v>6</v>
      </c>
      <c r="F14" s="240">
        <v>0</v>
      </c>
      <c r="G14" s="241">
        <v>21529.599999999999</v>
      </c>
      <c r="H14" s="242">
        <f t="shared" ref="H14" si="0">G14+F14</f>
        <v>21529.599999999999</v>
      </c>
      <c r="I14" s="240">
        <f>H14*D14</f>
        <v>21529.599999999999</v>
      </c>
      <c r="J14" s="786"/>
    </row>
    <row r="15" spans="1:10" s="55" customFormat="1" ht="18.75" customHeight="1" x14ac:dyDescent="0.25">
      <c r="A15" s="243" t="s">
        <v>1222</v>
      </c>
      <c r="B15" s="434" t="s">
        <v>115</v>
      </c>
      <c r="C15" s="245" t="s">
        <v>5</v>
      </c>
      <c r="D15" s="424">
        <v>6</v>
      </c>
      <c r="E15" s="246" t="s">
        <v>6</v>
      </c>
      <c r="F15" s="247">
        <v>0</v>
      </c>
      <c r="G15" s="248">
        <v>3760.72</v>
      </c>
      <c r="H15" s="249">
        <f>F15+G15</f>
        <v>3760.72</v>
      </c>
      <c r="I15" s="247">
        <f>H15*D15</f>
        <v>22564.32</v>
      </c>
      <c r="J15" s="787"/>
    </row>
    <row r="16" spans="1:10" s="55" customFormat="1" ht="18.75" customHeight="1" x14ac:dyDescent="0.25">
      <c r="A16" s="243" t="s">
        <v>1223</v>
      </c>
      <c r="B16" s="434" t="s">
        <v>118</v>
      </c>
      <c r="C16" s="245" t="s">
        <v>7</v>
      </c>
      <c r="D16" s="424">
        <v>5</v>
      </c>
      <c r="E16" s="246" t="s">
        <v>6</v>
      </c>
      <c r="F16" s="247">
        <v>0</v>
      </c>
      <c r="G16" s="248">
        <v>1348.55</v>
      </c>
      <c r="H16" s="249">
        <f t="shared" ref="H16" si="1">F16+G16</f>
        <v>1348.55</v>
      </c>
      <c r="I16" s="247">
        <f t="shared" ref="I16" si="2">H16*D16</f>
        <v>6742.75</v>
      </c>
      <c r="J16" s="787"/>
    </row>
    <row r="17" spans="1:10" s="55" customFormat="1" ht="18" customHeight="1" x14ac:dyDescent="0.25">
      <c r="A17" s="243" t="s">
        <v>1224</v>
      </c>
      <c r="B17" s="434" t="s">
        <v>116</v>
      </c>
      <c r="C17" s="245" t="s">
        <v>8</v>
      </c>
      <c r="D17" s="424">
        <v>3</v>
      </c>
      <c r="E17" s="246" t="s">
        <v>6</v>
      </c>
      <c r="F17" s="247">
        <v>0</v>
      </c>
      <c r="G17" s="248">
        <v>2791.38</v>
      </c>
      <c r="H17" s="248">
        <v>2791.38</v>
      </c>
      <c r="I17" s="247">
        <f t="shared" ref="I17:I23" si="3">H17*D17</f>
        <v>8374.14</v>
      </c>
      <c r="J17" s="787"/>
    </row>
    <row r="18" spans="1:10" s="55" customFormat="1" ht="21.75" customHeight="1" x14ac:dyDescent="0.25">
      <c r="A18" s="243" t="s">
        <v>1225</v>
      </c>
      <c r="B18" s="434" t="s">
        <v>117</v>
      </c>
      <c r="C18" s="245" t="s">
        <v>9</v>
      </c>
      <c r="D18" s="424">
        <v>4</v>
      </c>
      <c r="E18" s="246" t="s">
        <v>6</v>
      </c>
      <c r="F18" s="247">
        <v>0</v>
      </c>
      <c r="G18" s="248">
        <v>1165.8900000000001</v>
      </c>
      <c r="H18" s="248">
        <v>1165.8900000000001</v>
      </c>
      <c r="I18" s="247">
        <f t="shared" si="3"/>
        <v>4663.5600000000004</v>
      </c>
      <c r="J18" s="787"/>
    </row>
    <row r="19" spans="1:10" s="55" customFormat="1" ht="16.5" customHeight="1" x14ac:dyDescent="0.25">
      <c r="A19" s="243" t="s">
        <v>1226</v>
      </c>
      <c r="B19" s="434" t="s">
        <v>118</v>
      </c>
      <c r="C19" s="245" t="s">
        <v>10</v>
      </c>
      <c r="D19" s="424">
        <v>6</v>
      </c>
      <c r="E19" s="246" t="s">
        <v>6</v>
      </c>
      <c r="F19" s="247">
        <v>0</v>
      </c>
      <c r="G19" s="248">
        <v>1348.55</v>
      </c>
      <c r="H19" s="248">
        <f t="shared" ref="H19:H134" si="4">F19+G19</f>
        <v>1348.55</v>
      </c>
      <c r="I19" s="247">
        <f t="shared" si="3"/>
        <v>8091.2999999999993</v>
      </c>
      <c r="J19" s="787"/>
    </row>
    <row r="20" spans="1:10" s="55" customFormat="1" x14ac:dyDescent="0.25">
      <c r="A20" s="243" t="s">
        <v>1227</v>
      </c>
      <c r="B20" s="434" t="s">
        <v>118</v>
      </c>
      <c r="C20" s="245" t="s">
        <v>11</v>
      </c>
      <c r="D20" s="424">
        <v>1</v>
      </c>
      <c r="E20" s="246" t="s">
        <v>6</v>
      </c>
      <c r="F20" s="247">
        <v>0</v>
      </c>
      <c r="G20" s="449">
        <v>1348.55</v>
      </c>
      <c r="H20" s="449">
        <v>1348.55</v>
      </c>
      <c r="I20" s="247">
        <f t="shared" si="3"/>
        <v>1348.55</v>
      </c>
      <c r="J20" s="787"/>
    </row>
    <row r="21" spans="1:10" s="55" customFormat="1" x14ac:dyDescent="0.25">
      <c r="A21" s="243" t="s">
        <v>1228</v>
      </c>
      <c r="B21" s="244" t="s">
        <v>2270</v>
      </c>
      <c r="C21" s="245" t="s">
        <v>1198</v>
      </c>
      <c r="D21" s="424">
        <v>4</v>
      </c>
      <c r="E21" s="246" t="s">
        <v>6</v>
      </c>
      <c r="F21" s="250">
        <v>0</v>
      </c>
      <c r="G21" s="247">
        <v>1125.5999999999999</v>
      </c>
      <c r="H21" s="249">
        <f t="shared" ref="H21:H23" si="5">F21+G21</f>
        <v>1125.5999999999999</v>
      </c>
      <c r="I21" s="247">
        <f t="shared" si="3"/>
        <v>4502.3999999999996</v>
      </c>
      <c r="J21" s="787"/>
    </row>
    <row r="22" spans="1:10" s="55" customFormat="1" x14ac:dyDescent="0.25">
      <c r="A22" s="243" t="s">
        <v>1229</v>
      </c>
      <c r="B22" s="244" t="s">
        <v>2270</v>
      </c>
      <c r="C22" s="245" t="s">
        <v>1197</v>
      </c>
      <c r="D22" s="424">
        <v>4</v>
      </c>
      <c r="E22" s="246" t="s">
        <v>6</v>
      </c>
      <c r="F22" s="250">
        <v>0</v>
      </c>
      <c r="G22" s="247">
        <v>938</v>
      </c>
      <c r="H22" s="249">
        <f t="shared" si="5"/>
        <v>938</v>
      </c>
      <c r="I22" s="247">
        <f t="shared" si="3"/>
        <v>3752</v>
      </c>
      <c r="J22" s="787"/>
    </row>
    <row r="23" spans="1:10" s="55" customFormat="1" ht="15.75" thickBot="1" x14ac:dyDescent="0.3">
      <c r="A23" s="251" t="s">
        <v>1230</v>
      </c>
      <c r="B23" s="244" t="s">
        <v>2270</v>
      </c>
      <c r="C23" s="252" t="s">
        <v>1199</v>
      </c>
      <c r="D23" s="424">
        <v>4</v>
      </c>
      <c r="E23" s="253" t="s">
        <v>6</v>
      </c>
      <c r="F23" s="254">
        <v>0</v>
      </c>
      <c r="G23" s="255">
        <v>750.4</v>
      </c>
      <c r="H23" s="256">
        <f t="shared" si="5"/>
        <v>750.4</v>
      </c>
      <c r="I23" s="255">
        <f t="shared" si="3"/>
        <v>3001.6</v>
      </c>
      <c r="J23" s="788"/>
    </row>
    <row r="24" spans="1:10" ht="15.75" thickBot="1" x14ac:dyDescent="0.3">
      <c r="A24" s="232">
        <v>2</v>
      </c>
      <c r="B24" s="232"/>
      <c r="C24" s="233" t="s">
        <v>12</v>
      </c>
      <c r="D24" s="257"/>
      <c r="E24" s="232"/>
      <c r="F24" s="258"/>
      <c r="G24" s="258"/>
      <c r="H24" s="259"/>
      <c r="I24" s="258"/>
      <c r="J24" s="752">
        <f>SUM(I25:I32)</f>
        <v>81883.488000000012</v>
      </c>
    </row>
    <row r="25" spans="1:10" x14ac:dyDescent="0.25">
      <c r="A25" s="237" t="s">
        <v>1231</v>
      </c>
      <c r="B25" s="433" t="s">
        <v>122</v>
      </c>
      <c r="C25" s="260" t="s">
        <v>123</v>
      </c>
      <c r="D25" s="424">
        <v>18</v>
      </c>
      <c r="E25" s="239" t="s">
        <v>6</v>
      </c>
      <c r="F25" s="450">
        <v>525.09</v>
      </c>
      <c r="G25" s="450">
        <v>69.209999999999994</v>
      </c>
      <c r="H25" s="261">
        <f t="shared" si="4"/>
        <v>594.30000000000007</v>
      </c>
      <c r="I25" s="240">
        <f>H25*D25</f>
        <v>10697.400000000001</v>
      </c>
      <c r="J25" s="768"/>
    </row>
    <row r="26" spans="1:10" x14ac:dyDescent="0.25">
      <c r="A26" s="243" t="s">
        <v>1232</v>
      </c>
      <c r="B26" s="434" t="s">
        <v>124</v>
      </c>
      <c r="C26" s="262" t="s">
        <v>125</v>
      </c>
      <c r="D26" s="424">
        <v>18</v>
      </c>
      <c r="E26" s="246" t="s">
        <v>6</v>
      </c>
      <c r="F26" s="451">
        <v>499.69</v>
      </c>
      <c r="G26" s="451">
        <v>69.209999999999994</v>
      </c>
      <c r="H26" s="249">
        <f t="shared" si="4"/>
        <v>568.9</v>
      </c>
      <c r="I26" s="247">
        <f t="shared" ref="I26:I32" si="6">H26*D26</f>
        <v>10240.199999999999</v>
      </c>
      <c r="J26" s="769"/>
    </row>
    <row r="27" spans="1:10" ht="23.25" customHeight="1" x14ac:dyDescent="0.25">
      <c r="A27" s="243" t="s">
        <v>1233</v>
      </c>
      <c r="B27" s="434" t="s">
        <v>127</v>
      </c>
      <c r="C27" s="262" t="s">
        <v>126</v>
      </c>
      <c r="D27" s="424">
        <v>18</v>
      </c>
      <c r="E27" s="246" t="s">
        <v>13</v>
      </c>
      <c r="F27" s="452">
        <v>761.86</v>
      </c>
      <c r="G27" s="452">
        <v>116.31</v>
      </c>
      <c r="H27" s="249">
        <f t="shared" si="4"/>
        <v>878.17000000000007</v>
      </c>
      <c r="I27" s="247">
        <f t="shared" si="6"/>
        <v>15807.060000000001</v>
      </c>
      <c r="J27" s="769"/>
    </row>
    <row r="28" spans="1:10" ht="15" customHeight="1" x14ac:dyDescent="0.25">
      <c r="A28" s="243" t="s">
        <v>1234</v>
      </c>
      <c r="B28" s="434" t="s">
        <v>128</v>
      </c>
      <c r="C28" s="245" t="s">
        <v>14</v>
      </c>
      <c r="D28" s="424">
        <v>198</v>
      </c>
      <c r="E28" s="246" t="s">
        <v>15</v>
      </c>
      <c r="F28" s="453">
        <v>16.21</v>
      </c>
      <c r="G28" s="453">
        <v>24.63</v>
      </c>
      <c r="H28" s="249">
        <f t="shared" si="4"/>
        <v>40.840000000000003</v>
      </c>
      <c r="I28" s="247">
        <f t="shared" si="6"/>
        <v>8086.3200000000006</v>
      </c>
      <c r="J28" s="769"/>
    </row>
    <row r="29" spans="1:10" s="24" customFormat="1" ht="16.5" customHeight="1" x14ac:dyDescent="0.25">
      <c r="A29" s="243" t="s">
        <v>1235</v>
      </c>
      <c r="B29" s="434" t="s">
        <v>526</v>
      </c>
      <c r="C29" s="263" t="s">
        <v>525</v>
      </c>
      <c r="D29" s="424">
        <v>2806</v>
      </c>
      <c r="E29" s="246" t="s">
        <v>17</v>
      </c>
      <c r="F29" s="454"/>
      <c r="G29" s="454">
        <v>10.39</v>
      </c>
      <c r="H29" s="264">
        <f>SUM(F29:G29)</f>
        <v>10.39</v>
      </c>
      <c r="I29" s="247">
        <f t="shared" si="6"/>
        <v>29154.34</v>
      </c>
      <c r="J29" s="769"/>
    </row>
    <row r="30" spans="1:10" s="24" customFormat="1" ht="18" customHeight="1" x14ac:dyDescent="0.25">
      <c r="A30" s="243" t="s">
        <v>1236</v>
      </c>
      <c r="B30" s="434" t="s">
        <v>391</v>
      </c>
      <c r="C30" s="263" t="s">
        <v>392</v>
      </c>
      <c r="D30" s="424">
        <v>92</v>
      </c>
      <c r="E30" s="265" t="s">
        <v>651</v>
      </c>
      <c r="F30" s="455">
        <v>15.7</v>
      </c>
      <c r="G30" s="455">
        <v>4.0199999999999996</v>
      </c>
      <c r="H30" s="264">
        <f>SUM(F30:G30)</f>
        <v>19.72</v>
      </c>
      <c r="I30" s="247">
        <f t="shared" si="6"/>
        <v>1814.2399999999998</v>
      </c>
      <c r="J30" s="769"/>
    </row>
    <row r="31" spans="1:10" x14ac:dyDescent="0.25">
      <c r="A31" s="243" t="s">
        <v>1237</v>
      </c>
      <c r="B31" s="434" t="s">
        <v>129</v>
      </c>
      <c r="C31" s="245" t="s">
        <v>16</v>
      </c>
      <c r="D31" s="424">
        <v>8</v>
      </c>
      <c r="E31" s="246" t="s">
        <v>15</v>
      </c>
      <c r="F31" s="456">
        <v>554.42999999999995</v>
      </c>
      <c r="G31" s="456">
        <v>76.91</v>
      </c>
      <c r="H31" s="249">
        <f t="shared" ref="H31" si="7">F31+G31</f>
        <v>631.33999999999992</v>
      </c>
      <c r="I31" s="247">
        <f t="shared" si="6"/>
        <v>5050.7199999999993</v>
      </c>
      <c r="J31" s="769"/>
    </row>
    <row r="32" spans="1:10" s="24" customFormat="1" ht="15.75" thickBot="1" x14ac:dyDescent="0.3">
      <c r="A32" s="251" t="s">
        <v>1238</v>
      </c>
      <c r="B32" s="435" t="s">
        <v>130</v>
      </c>
      <c r="C32" s="252" t="s">
        <v>18</v>
      </c>
      <c r="D32" s="424">
        <v>79.599999999999994</v>
      </c>
      <c r="E32" s="253" t="s">
        <v>15</v>
      </c>
      <c r="F32" s="457">
        <v>8.15</v>
      </c>
      <c r="G32" s="457">
        <v>4.83</v>
      </c>
      <c r="H32" s="256">
        <f t="shared" si="4"/>
        <v>12.98</v>
      </c>
      <c r="I32" s="255">
        <f t="shared" si="6"/>
        <v>1033.2079999999999</v>
      </c>
      <c r="J32" s="770"/>
    </row>
    <row r="33" spans="1:10" s="28" customFormat="1" ht="15.75" thickBot="1" x14ac:dyDescent="0.2">
      <c r="A33" s="232">
        <v>3</v>
      </c>
      <c r="B33" s="266"/>
      <c r="C33" s="233" t="s">
        <v>659</v>
      </c>
      <c r="D33" s="267"/>
      <c r="E33" s="232"/>
      <c r="F33" s="268"/>
      <c r="G33" s="268"/>
      <c r="H33" s="269"/>
      <c r="I33" s="258"/>
      <c r="J33" s="753">
        <f>SUM(I34:I39)</f>
        <v>23017.1234</v>
      </c>
    </row>
    <row r="34" spans="1:10" s="24" customFormat="1" ht="31.5" customHeight="1" x14ac:dyDescent="0.25">
      <c r="A34" s="237" t="s">
        <v>1239</v>
      </c>
      <c r="B34" s="433" t="s">
        <v>132</v>
      </c>
      <c r="C34" s="238" t="s">
        <v>131</v>
      </c>
      <c r="D34" s="424">
        <v>19.350000000000001</v>
      </c>
      <c r="E34" s="239" t="s">
        <v>15</v>
      </c>
      <c r="F34" s="458">
        <v>17.5</v>
      </c>
      <c r="G34" s="458">
        <v>6.7</v>
      </c>
      <c r="H34" s="261">
        <f t="shared" si="4"/>
        <v>24.2</v>
      </c>
      <c r="I34" s="240">
        <f>D34*H34</f>
        <v>468.27000000000004</v>
      </c>
      <c r="J34" s="762"/>
    </row>
    <row r="35" spans="1:10" s="24" customFormat="1" ht="25.5" customHeight="1" x14ac:dyDescent="0.25">
      <c r="A35" s="243" t="s">
        <v>1240</v>
      </c>
      <c r="B35" s="434" t="s">
        <v>134</v>
      </c>
      <c r="C35" s="245" t="s">
        <v>133</v>
      </c>
      <c r="D35" s="424">
        <v>269.99</v>
      </c>
      <c r="E35" s="246" t="s">
        <v>17</v>
      </c>
      <c r="F35" s="459"/>
      <c r="G35" s="459">
        <v>2.5099999999999998</v>
      </c>
      <c r="H35" s="249">
        <f t="shared" si="4"/>
        <v>2.5099999999999998</v>
      </c>
      <c r="I35" s="247">
        <f t="shared" ref="I35:I39" si="8">D35*H35</f>
        <v>677.67489999999998</v>
      </c>
      <c r="J35" s="763"/>
    </row>
    <row r="36" spans="1:10" s="24" customFormat="1" ht="16.5" customHeight="1" x14ac:dyDescent="0.25">
      <c r="A36" s="243" t="s">
        <v>1241</v>
      </c>
      <c r="B36" s="434" t="s">
        <v>138</v>
      </c>
      <c r="C36" s="245" t="s">
        <v>137</v>
      </c>
      <c r="D36" s="424">
        <v>2453</v>
      </c>
      <c r="E36" s="246" t="s">
        <v>15</v>
      </c>
      <c r="F36" s="460"/>
      <c r="G36" s="460">
        <v>5.03</v>
      </c>
      <c r="H36" s="249">
        <f t="shared" si="4"/>
        <v>5.03</v>
      </c>
      <c r="I36" s="247">
        <f t="shared" si="8"/>
        <v>12338.59</v>
      </c>
      <c r="J36" s="763"/>
    </row>
    <row r="37" spans="1:10" s="24" customFormat="1" x14ac:dyDescent="0.25">
      <c r="A37" s="243" t="s">
        <v>1242</v>
      </c>
      <c r="B37" s="434" t="s">
        <v>165</v>
      </c>
      <c r="C37" s="245" t="s">
        <v>109</v>
      </c>
      <c r="D37" s="424">
        <v>193.5</v>
      </c>
      <c r="E37" s="246" t="s">
        <v>15</v>
      </c>
      <c r="F37" s="461"/>
      <c r="G37" s="461">
        <v>8.3800000000000008</v>
      </c>
      <c r="H37" s="249">
        <f t="shared" ref="H37" si="9">F37+G37</f>
        <v>8.3800000000000008</v>
      </c>
      <c r="I37" s="247">
        <f t="shared" si="8"/>
        <v>1621.5300000000002</v>
      </c>
      <c r="J37" s="763"/>
    </row>
    <row r="38" spans="1:10" s="24" customFormat="1" ht="28.5" customHeight="1" x14ac:dyDescent="0.25">
      <c r="A38" s="243" t="s">
        <v>1243</v>
      </c>
      <c r="B38" s="434" t="s">
        <v>140</v>
      </c>
      <c r="C38" s="245" t="s">
        <v>139</v>
      </c>
      <c r="D38" s="424">
        <v>33.090000000000003</v>
      </c>
      <c r="E38" s="246" t="s">
        <v>20</v>
      </c>
      <c r="F38" s="462"/>
      <c r="G38" s="462">
        <v>67</v>
      </c>
      <c r="H38" s="249">
        <f t="shared" si="4"/>
        <v>67</v>
      </c>
      <c r="I38" s="247">
        <f>D38*H38</f>
        <v>2217.0300000000002</v>
      </c>
      <c r="J38" s="763"/>
    </row>
    <row r="39" spans="1:10" s="24" customFormat="1" ht="15.75" thickBot="1" x14ac:dyDescent="0.3">
      <c r="A39" s="251" t="s">
        <v>1244</v>
      </c>
      <c r="B39" s="435" t="s">
        <v>142</v>
      </c>
      <c r="C39" s="252" t="s">
        <v>141</v>
      </c>
      <c r="D39" s="424">
        <v>566.57000000000005</v>
      </c>
      <c r="E39" s="253" t="s">
        <v>15</v>
      </c>
      <c r="F39" s="463"/>
      <c r="G39" s="463">
        <v>10.050000000000001</v>
      </c>
      <c r="H39" s="256">
        <f t="shared" si="4"/>
        <v>10.050000000000001</v>
      </c>
      <c r="I39" s="255">
        <f t="shared" si="8"/>
        <v>5694.0285000000013</v>
      </c>
      <c r="J39" s="764"/>
    </row>
    <row r="40" spans="1:10" s="28" customFormat="1" ht="15.75" thickBot="1" x14ac:dyDescent="0.3">
      <c r="A40" s="232">
        <v>4</v>
      </c>
      <c r="B40" s="266"/>
      <c r="C40" s="272" t="s">
        <v>532</v>
      </c>
      <c r="D40" s="257"/>
      <c r="E40" s="232"/>
      <c r="F40" s="258"/>
      <c r="G40" s="258"/>
      <c r="H40" s="269"/>
      <c r="I40" s="258"/>
      <c r="J40" s="752">
        <f>SUM(I41:I60)</f>
        <v>48297.549800000001</v>
      </c>
    </row>
    <row r="41" spans="1:10" s="24" customFormat="1" x14ac:dyDescent="0.25">
      <c r="A41" s="237" t="s">
        <v>1245</v>
      </c>
      <c r="B41" s="433" t="s">
        <v>143</v>
      </c>
      <c r="C41" s="238" t="s">
        <v>21</v>
      </c>
      <c r="D41" s="424">
        <v>65</v>
      </c>
      <c r="E41" s="239" t="s">
        <v>15</v>
      </c>
      <c r="F41" s="464"/>
      <c r="G41" s="464">
        <v>10.050000000000001</v>
      </c>
      <c r="H41" s="261">
        <f t="shared" si="4"/>
        <v>10.050000000000001</v>
      </c>
      <c r="I41" s="240">
        <f>D41*H41</f>
        <v>653.25</v>
      </c>
      <c r="J41" s="762"/>
    </row>
    <row r="42" spans="1:10" s="24" customFormat="1" x14ac:dyDescent="0.25">
      <c r="A42" s="243" t="s">
        <v>1246</v>
      </c>
      <c r="B42" s="434" t="s">
        <v>136</v>
      </c>
      <c r="C42" s="245" t="s">
        <v>135</v>
      </c>
      <c r="D42" s="424">
        <v>566.57000000000005</v>
      </c>
      <c r="E42" s="246" t="s">
        <v>15</v>
      </c>
      <c r="F42" s="464"/>
      <c r="G42" s="464">
        <v>3.72</v>
      </c>
      <c r="H42" s="249">
        <f t="shared" si="4"/>
        <v>3.72</v>
      </c>
      <c r="I42" s="247">
        <f>D42*H42</f>
        <v>2107.6404000000002</v>
      </c>
      <c r="J42" s="763"/>
    </row>
    <row r="43" spans="1:10" s="24" customFormat="1" x14ac:dyDescent="0.25">
      <c r="A43" s="243" t="s">
        <v>1247</v>
      </c>
      <c r="B43" s="436" t="s">
        <v>537</v>
      </c>
      <c r="C43" s="245" t="s">
        <v>538</v>
      </c>
      <c r="D43" s="424">
        <v>32</v>
      </c>
      <c r="E43" s="246" t="s">
        <v>6</v>
      </c>
      <c r="F43" s="465"/>
      <c r="G43" s="465">
        <v>18.559999999999999</v>
      </c>
      <c r="H43" s="264">
        <f>SUM(F43:G43)</f>
        <v>18.559999999999999</v>
      </c>
      <c r="I43" s="247">
        <f t="shared" ref="I43:I60" si="10">D43*H43</f>
        <v>593.91999999999996</v>
      </c>
      <c r="J43" s="763"/>
    </row>
    <row r="44" spans="1:10" s="24" customFormat="1" x14ac:dyDescent="0.25">
      <c r="A44" s="243" t="s">
        <v>1248</v>
      </c>
      <c r="B44" s="436" t="s">
        <v>707</v>
      </c>
      <c r="C44" s="245" t="s">
        <v>706</v>
      </c>
      <c r="D44" s="424">
        <v>296</v>
      </c>
      <c r="E44" s="246" t="s">
        <v>17</v>
      </c>
      <c r="F44" s="466"/>
      <c r="G44" s="466">
        <v>1.43</v>
      </c>
      <c r="H44" s="264">
        <f>SUM(F44:G44)</f>
        <v>1.43</v>
      </c>
      <c r="I44" s="247">
        <f t="shared" si="10"/>
        <v>423.28</v>
      </c>
      <c r="J44" s="763"/>
    </row>
    <row r="45" spans="1:10" s="24" customFormat="1" ht="16.5" customHeight="1" x14ac:dyDescent="0.25">
      <c r="A45" s="243" t="s">
        <v>1249</v>
      </c>
      <c r="B45" s="436" t="s">
        <v>539</v>
      </c>
      <c r="C45" s="245" t="s">
        <v>540</v>
      </c>
      <c r="D45" s="424">
        <v>148</v>
      </c>
      <c r="E45" s="246" t="s">
        <v>17</v>
      </c>
      <c r="F45" s="467"/>
      <c r="G45" s="467">
        <v>11.14</v>
      </c>
      <c r="H45" s="264">
        <f>SUM(F45:G45)</f>
        <v>11.14</v>
      </c>
      <c r="I45" s="247">
        <f t="shared" si="10"/>
        <v>1648.72</v>
      </c>
      <c r="J45" s="763"/>
    </row>
    <row r="46" spans="1:10" s="24" customFormat="1" x14ac:dyDescent="0.25">
      <c r="A46" s="243" t="s">
        <v>1250</v>
      </c>
      <c r="B46" s="436" t="s">
        <v>708</v>
      </c>
      <c r="C46" s="245" t="s">
        <v>775</v>
      </c>
      <c r="D46" s="424">
        <v>43.23</v>
      </c>
      <c r="E46" s="246" t="s">
        <v>15</v>
      </c>
      <c r="F46" s="468"/>
      <c r="G46" s="468">
        <v>16.7</v>
      </c>
      <c r="H46" s="264">
        <f>SUM(F46:G46)</f>
        <v>16.7</v>
      </c>
      <c r="I46" s="247">
        <f t="shared" si="10"/>
        <v>721.94099999999992</v>
      </c>
      <c r="J46" s="763"/>
    </row>
    <row r="47" spans="1:10" s="24" customFormat="1" x14ac:dyDescent="0.25">
      <c r="A47" s="243" t="s">
        <v>1251</v>
      </c>
      <c r="B47" s="434" t="s">
        <v>144</v>
      </c>
      <c r="C47" s="245" t="s">
        <v>22</v>
      </c>
      <c r="D47" s="424">
        <v>74.48</v>
      </c>
      <c r="E47" s="246" t="s">
        <v>15</v>
      </c>
      <c r="F47" s="469"/>
      <c r="G47" s="469">
        <v>25.98</v>
      </c>
      <c r="H47" s="249">
        <f t="shared" si="4"/>
        <v>25.98</v>
      </c>
      <c r="I47" s="247">
        <f>D47*H47</f>
        <v>1934.9904000000001</v>
      </c>
      <c r="J47" s="763"/>
    </row>
    <row r="48" spans="1:10" s="24" customFormat="1" x14ac:dyDescent="0.25">
      <c r="A48" s="243" t="s">
        <v>1252</v>
      </c>
      <c r="B48" s="434" t="s">
        <v>145</v>
      </c>
      <c r="C48" s="245" t="s">
        <v>23</v>
      </c>
      <c r="D48" s="424">
        <v>20</v>
      </c>
      <c r="E48" s="246" t="s">
        <v>6</v>
      </c>
      <c r="F48" s="470"/>
      <c r="G48" s="470">
        <v>37.86</v>
      </c>
      <c r="H48" s="249">
        <f t="shared" si="4"/>
        <v>37.86</v>
      </c>
      <c r="I48" s="247">
        <f t="shared" si="10"/>
        <v>757.2</v>
      </c>
      <c r="J48" s="763"/>
    </row>
    <row r="49" spans="1:10" s="24" customFormat="1" x14ac:dyDescent="0.25">
      <c r="A49" s="243" t="s">
        <v>1253</v>
      </c>
      <c r="B49" s="434" t="s">
        <v>146</v>
      </c>
      <c r="C49" s="245" t="s">
        <v>147</v>
      </c>
      <c r="D49" s="424">
        <v>27</v>
      </c>
      <c r="E49" s="246" t="s">
        <v>6</v>
      </c>
      <c r="F49" s="247">
        <v>0</v>
      </c>
      <c r="G49" s="270">
        <v>12.22</v>
      </c>
      <c r="H49" s="249">
        <f t="shared" si="4"/>
        <v>12.22</v>
      </c>
      <c r="I49" s="247">
        <f>D49*H49</f>
        <v>329.94</v>
      </c>
      <c r="J49" s="763"/>
    </row>
    <row r="50" spans="1:10" s="24" customFormat="1" ht="16.5" customHeight="1" x14ac:dyDescent="0.25">
      <c r="A50" s="243" t="s">
        <v>1254</v>
      </c>
      <c r="B50" s="434" t="s">
        <v>148</v>
      </c>
      <c r="C50" s="245" t="s">
        <v>149</v>
      </c>
      <c r="D50" s="424">
        <v>157</v>
      </c>
      <c r="E50" s="246" t="s">
        <v>6</v>
      </c>
      <c r="F50" s="247">
        <v>0</v>
      </c>
      <c r="G50" s="270">
        <v>16.8</v>
      </c>
      <c r="H50" s="249">
        <f t="shared" si="4"/>
        <v>16.8</v>
      </c>
      <c r="I50" s="247">
        <f>D50*H50</f>
        <v>2637.6</v>
      </c>
      <c r="J50" s="763"/>
    </row>
    <row r="51" spans="1:10" s="24" customFormat="1" ht="15" customHeight="1" x14ac:dyDescent="0.25">
      <c r="A51" s="243" t="s">
        <v>1255</v>
      </c>
      <c r="B51" s="434" t="s">
        <v>150</v>
      </c>
      <c r="C51" s="245" t="s">
        <v>151</v>
      </c>
      <c r="D51" s="424">
        <v>340</v>
      </c>
      <c r="E51" s="246" t="s">
        <v>17</v>
      </c>
      <c r="F51" s="471"/>
      <c r="G51" s="471">
        <v>6.7</v>
      </c>
      <c r="H51" s="249">
        <f t="shared" si="4"/>
        <v>6.7</v>
      </c>
      <c r="I51" s="247">
        <f t="shared" si="10"/>
        <v>2278</v>
      </c>
      <c r="J51" s="763"/>
    </row>
    <row r="52" spans="1:10" s="24" customFormat="1" ht="21.75" customHeight="1" x14ac:dyDescent="0.25">
      <c r="A52" s="243" t="s">
        <v>1256</v>
      </c>
      <c r="B52" s="434" t="s">
        <v>152</v>
      </c>
      <c r="C52" s="245" t="s">
        <v>67</v>
      </c>
      <c r="D52" s="424">
        <v>122</v>
      </c>
      <c r="E52" s="246" t="s">
        <v>15</v>
      </c>
      <c r="F52" s="472"/>
      <c r="G52" s="472">
        <v>26.47</v>
      </c>
      <c r="H52" s="249">
        <f t="shared" si="4"/>
        <v>26.47</v>
      </c>
      <c r="I52" s="247">
        <f t="shared" si="10"/>
        <v>3229.3399999999997</v>
      </c>
      <c r="J52" s="763"/>
    </row>
    <row r="53" spans="1:10" s="24" customFormat="1" ht="15.75" customHeight="1" x14ac:dyDescent="0.25">
      <c r="A53" s="243" t="s">
        <v>1257</v>
      </c>
      <c r="B53" s="434" t="s">
        <v>153</v>
      </c>
      <c r="C53" s="245" t="s">
        <v>154</v>
      </c>
      <c r="D53" s="424">
        <v>34.24</v>
      </c>
      <c r="E53" s="246" t="s">
        <v>15</v>
      </c>
      <c r="F53" s="473"/>
      <c r="G53" s="473">
        <v>51.95</v>
      </c>
      <c r="H53" s="249">
        <f t="shared" si="4"/>
        <v>51.95</v>
      </c>
      <c r="I53" s="247">
        <f>D53*H53</f>
        <v>1778.7680000000003</v>
      </c>
      <c r="J53" s="763"/>
    </row>
    <row r="54" spans="1:10" s="24" customFormat="1" ht="15.75" customHeight="1" x14ac:dyDescent="0.25">
      <c r="A54" s="243" t="s">
        <v>1258</v>
      </c>
      <c r="B54" s="437" t="s">
        <v>546</v>
      </c>
      <c r="C54" s="245" t="s">
        <v>547</v>
      </c>
      <c r="D54" s="424">
        <v>2</v>
      </c>
      <c r="E54" s="246" t="s">
        <v>6</v>
      </c>
      <c r="F54" s="474"/>
      <c r="G54" s="474">
        <v>6.56</v>
      </c>
      <c r="H54" s="274">
        <f>SUM(F54:G54)</f>
        <v>6.56</v>
      </c>
      <c r="I54" s="247">
        <f>D54*H54</f>
        <v>13.12</v>
      </c>
      <c r="J54" s="763"/>
    </row>
    <row r="55" spans="1:10" s="24" customFormat="1" x14ac:dyDescent="0.25">
      <c r="A55" s="243" t="s">
        <v>1259</v>
      </c>
      <c r="B55" s="434" t="s">
        <v>155</v>
      </c>
      <c r="C55" s="245" t="s">
        <v>156</v>
      </c>
      <c r="D55" s="424">
        <v>8</v>
      </c>
      <c r="E55" s="246" t="s">
        <v>6</v>
      </c>
      <c r="F55" s="475"/>
      <c r="G55" s="475">
        <v>83.98</v>
      </c>
      <c r="H55" s="249">
        <f>F55+G55</f>
        <v>83.98</v>
      </c>
      <c r="I55" s="247">
        <f t="shared" si="10"/>
        <v>671.84</v>
      </c>
      <c r="J55" s="763"/>
    </row>
    <row r="56" spans="1:10" s="24" customFormat="1" x14ac:dyDescent="0.25">
      <c r="A56" s="243" t="s">
        <v>1260</v>
      </c>
      <c r="B56" s="434" t="s">
        <v>157</v>
      </c>
      <c r="C56" s="245" t="s">
        <v>25</v>
      </c>
      <c r="D56" s="424">
        <v>200</v>
      </c>
      <c r="E56" s="246" t="s">
        <v>6</v>
      </c>
      <c r="F56" s="476"/>
      <c r="G56" s="476">
        <v>10.5</v>
      </c>
      <c r="H56" s="249">
        <f t="shared" si="4"/>
        <v>10.5</v>
      </c>
      <c r="I56" s="247">
        <f t="shared" si="10"/>
        <v>2100</v>
      </c>
      <c r="J56" s="763"/>
    </row>
    <row r="57" spans="1:10" s="24" customFormat="1" x14ac:dyDescent="0.25">
      <c r="A57" s="243" t="s">
        <v>1261</v>
      </c>
      <c r="B57" s="434" t="s">
        <v>158</v>
      </c>
      <c r="C57" s="245" t="s">
        <v>26</v>
      </c>
      <c r="D57" s="424">
        <v>5000</v>
      </c>
      <c r="E57" s="246" t="s">
        <v>17</v>
      </c>
      <c r="F57" s="477"/>
      <c r="G57" s="477">
        <v>2.1</v>
      </c>
      <c r="H57" s="249">
        <f t="shared" si="4"/>
        <v>2.1</v>
      </c>
      <c r="I57" s="247">
        <f t="shared" si="10"/>
        <v>10500</v>
      </c>
      <c r="J57" s="763"/>
    </row>
    <row r="58" spans="1:10" s="24" customFormat="1" x14ac:dyDescent="0.25">
      <c r="A58" s="243" t="s">
        <v>1262</v>
      </c>
      <c r="B58" s="434" t="s">
        <v>159</v>
      </c>
      <c r="C58" s="245" t="s">
        <v>27</v>
      </c>
      <c r="D58" s="424">
        <v>1500</v>
      </c>
      <c r="E58" s="246" t="s">
        <v>17</v>
      </c>
      <c r="F58" s="247">
        <v>0</v>
      </c>
      <c r="G58" s="270">
        <v>4.2</v>
      </c>
      <c r="H58" s="249">
        <f t="shared" si="4"/>
        <v>4.2</v>
      </c>
      <c r="I58" s="247">
        <f t="shared" si="10"/>
        <v>6300</v>
      </c>
      <c r="J58" s="763"/>
    </row>
    <row r="59" spans="1:10" s="24" customFormat="1" ht="17.25" customHeight="1" x14ac:dyDescent="0.25">
      <c r="A59" s="243" t="s">
        <v>1263</v>
      </c>
      <c r="B59" s="434" t="s">
        <v>160</v>
      </c>
      <c r="C59" s="245" t="s">
        <v>161</v>
      </c>
      <c r="D59" s="424">
        <v>90</v>
      </c>
      <c r="E59" s="246" t="s">
        <v>17</v>
      </c>
      <c r="F59" s="247">
        <v>0</v>
      </c>
      <c r="G59" s="270">
        <v>21</v>
      </c>
      <c r="H59" s="249">
        <f t="shared" si="4"/>
        <v>21</v>
      </c>
      <c r="I59" s="247">
        <f t="shared" si="10"/>
        <v>1890</v>
      </c>
      <c r="J59" s="763"/>
    </row>
    <row r="60" spans="1:10" s="24" customFormat="1" ht="15.75" thickBot="1" x14ac:dyDescent="0.3">
      <c r="A60" s="251" t="s">
        <v>1264</v>
      </c>
      <c r="B60" s="435" t="s">
        <v>162</v>
      </c>
      <c r="C60" s="252" t="s">
        <v>28</v>
      </c>
      <c r="D60" s="424">
        <v>460</v>
      </c>
      <c r="E60" s="253" t="s">
        <v>6</v>
      </c>
      <c r="F60" s="255">
        <v>0</v>
      </c>
      <c r="G60" s="271">
        <v>16.8</v>
      </c>
      <c r="H60" s="256">
        <f t="shared" si="4"/>
        <v>16.8</v>
      </c>
      <c r="I60" s="255">
        <f t="shared" si="10"/>
        <v>7728</v>
      </c>
      <c r="J60" s="764"/>
    </row>
    <row r="61" spans="1:10" s="28" customFormat="1" ht="15.75" thickBot="1" x14ac:dyDescent="0.3">
      <c r="A61" s="232">
        <v>5</v>
      </c>
      <c r="B61" s="266"/>
      <c r="C61" s="233" t="s">
        <v>660</v>
      </c>
      <c r="D61" s="257"/>
      <c r="E61" s="232"/>
      <c r="F61" s="258"/>
      <c r="G61" s="258"/>
      <c r="H61" s="269"/>
      <c r="I61" s="258"/>
      <c r="J61" s="752">
        <f>SUM(I62:I63)</f>
        <v>54965.11</v>
      </c>
    </row>
    <row r="62" spans="1:10" ht="21" customHeight="1" x14ac:dyDescent="0.25">
      <c r="A62" s="237" t="s">
        <v>1265</v>
      </c>
      <c r="B62" s="438" t="s">
        <v>471</v>
      </c>
      <c r="C62" s="238" t="s">
        <v>472</v>
      </c>
      <c r="D62" s="424">
        <v>277</v>
      </c>
      <c r="E62" s="239" t="s">
        <v>20</v>
      </c>
      <c r="F62" s="478">
        <v>20.43</v>
      </c>
      <c r="G62" s="478">
        <v>90.45</v>
      </c>
      <c r="H62" s="275">
        <f>SUM(F62:G62)</f>
        <v>110.88</v>
      </c>
      <c r="I62" s="240">
        <f>ROUND(D62*H62,2)</f>
        <v>30713.759999999998</v>
      </c>
      <c r="J62" s="768"/>
    </row>
    <row r="63" spans="1:10" ht="22.5" customHeight="1" thickBot="1" x14ac:dyDescent="0.3">
      <c r="A63" s="251" t="s">
        <v>1266</v>
      </c>
      <c r="B63" s="439" t="s">
        <v>163</v>
      </c>
      <c r="C63" s="252" t="s">
        <v>164</v>
      </c>
      <c r="D63" s="424">
        <v>277</v>
      </c>
      <c r="E63" s="253" t="s">
        <v>20</v>
      </c>
      <c r="F63" s="479">
        <v>77.5</v>
      </c>
      <c r="G63" s="479">
        <v>10.050000000000001</v>
      </c>
      <c r="H63" s="256">
        <f>F63+G63</f>
        <v>87.55</v>
      </c>
      <c r="I63" s="255">
        <f>ROUND(D63*H63,2)</f>
        <v>24251.35</v>
      </c>
      <c r="J63" s="770"/>
    </row>
    <row r="64" spans="1:10" ht="15.75" thickBot="1" x14ac:dyDescent="0.3">
      <c r="A64" s="232">
        <v>6</v>
      </c>
      <c r="B64" s="276"/>
      <c r="C64" s="272" t="s">
        <v>417</v>
      </c>
      <c r="D64" s="277"/>
      <c r="E64" s="278"/>
      <c r="F64" s="279"/>
      <c r="G64" s="279"/>
      <c r="H64" s="259"/>
      <c r="I64" s="280"/>
      <c r="J64" s="752">
        <f>SUM(I65:I67)</f>
        <v>10008.807599999998</v>
      </c>
    </row>
    <row r="65" spans="1:10" x14ac:dyDescent="0.25">
      <c r="A65" s="237" t="s">
        <v>1267</v>
      </c>
      <c r="B65" s="440" t="s">
        <v>563</v>
      </c>
      <c r="C65" s="238" t="s">
        <v>564</v>
      </c>
      <c r="D65" s="424">
        <v>19.579999999999998</v>
      </c>
      <c r="E65" s="239" t="s">
        <v>20</v>
      </c>
      <c r="F65" s="480">
        <v>315.64</v>
      </c>
      <c r="G65" s="480">
        <v>100.5</v>
      </c>
      <c r="H65" s="275">
        <f>SUM(F65:G65)</f>
        <v>416.14</v>
      </c>
      <c r="I65" s="240">
        <f>H65*D65</f>
        <v>8148.0211999999992</v>
      </c>
      <c r="J65" s="768"/>
    </row>
    <row r="66" spans="1:10" x14ac:dyDescent="0.25">
      <c r="A66" s="243" t="s">
        <v>1268</v>
      </c>
      <c r="B66" s="441" t="s">
        <v>487</v>
      </c>
      <c r="C66" s="245" t="s">
        <v>488</v>
      </c>
      <c r="D66" s="424">
        <v>9.68</v>
      </c>
      <c r="E66" s="246" t="s">
        <v>20</v>
      </c>
      <c r="F66" s="481">
        <v>104.48</v>
      </c>
      <c r="G66" s="481">
        <v>25.13</v>
      </c>
      <c r="H66" s="274">
        <f>SUM(F66:G66)</f>
        <v>129.61000000000001</v>
      </c>
      <c r="I66" s="240">
        <f t="shared" ref="I66:I67" si="11">H66*D66</f>
        <v>1254.6248000000001</v>
      </c>
      <c r="J66" s="769"/>
    </row>
    <row r="67" spans="1:10" ht="21.75" customHeight="1" thickBot="1" x14ac:dyDescent="0.3">
      <c r="A67" s="251" t="s">
        <v>1269</v>
      </c>
      <c r="B67" s="442" t="s">
        <v>484</v>
      </c>
      <c r="C67" s="252" t="s">
        <v>483</v>
      </c>
      <c r="D67" s="424">
        <v>9.68</v>
      </c>
      <c r="E67" s="253" t="s">
        <v>20</v>
      </c>
      <c r="F67" s="255">
        <v>0</v>
      </c>
      <c r="G67" s="271">
        <v>70.61</v>
      </c>
      <c r="H67" s="281">
        <v>62.62</v>
      </c>
      <c r="I67" s="240">
        <f t="shared" si="11"/>
        <v>606.16159999999991</v>
      </c>
      <c r="J67" s="770"/>
    </row>
    <row r="68" spans="1:10" s="28" customFormat="1" ht="15.75" thickBot="1" x14ac:dyDescent="0.3">
      <c r="A68" s="232">
        <v>7</v>
      </c>
      <c r="B68" s="232"/>
      <c r="C68" s="233" t="s">
        <v>421</v>
      </c>
      <c r="D68" s="257"/>
      <c r="E68" s="232"/>
      <c r="F68" s="258"/>
      <c r="G68" s="258"/>
      <c r="H68" s="269"/>
      <c r="I68" s="258"/>
      <c r="J68" s="752">
        <f>SUM(I69:I76)</f>
        <v>197164.56760000001</v>
      </c>
    </row>
    <row r="69" spans="1:10" s="24" customFormat="1" x14ac:dyDescent="0.25">
      <c r="A69" s="237" t="s">
        <v>1270</v>
      </c>
      <c r="B69" s="433" t="s">
        <v>171</v>
      </c>
      <c r="C69" s="238" t="s">
        <v>82</v>
      </c>
      <c r="D69" s="424">
        <v>20</v>
      </c>
      <c r="E69" s="239" t="s">
        <v>15</v>
      </c>
      <c r="F69" s="482">
        <v>27.45</v>
      </c>
      <c r="G69" s="482">
        <v>27.19</v>
      </c>
      <c r="H69" s="261">
        <f t="shared" ref="H69" si="12">F69+G69</f>
        <v>54.64</v>
      </c>
      <c r="I69" s="240">
        <f t="shared" ref="I69" si="13">D69*H69</f>
        <v>1092.8</v>
      </c>
      <c r="J69" s="762"/>
    </row>
    <row r="70" spans="1:10" s="24" customFormat="1" x14ac:dyDescent="0.25">
      <c r="A70" s="243" t="s">
        <v>1271</v>
      </c>
      <c r="B70" s="443" t="s">
        <v>572</v>
      </c>
      <c r="C70" s="245" t="s">
        <v>573</v>
      </c>
      <c r="D70" s="424">
        <v>378</v>
      </c>
      <c r="E70" s="246" t="s">
        <v>15</v>
      </c>
      <c r="F70" s="483">
        <v>37.83</v>
      </c>
      <c r="G70" s="483">
        <v>29.51</v>
      </c>
      <c r="H70" s="264">
        <f>SUM(F70:G70)</f>
        <v>67.34</v>
      </c>
      <c r="I70" s="247">
        <f>D70*H70</f>
        <v>25454.52</v>
      </c>
      <c r="J70" s="763"/>
    </row>
    <row r="71" spans="1:10" s="24" customFormat="1" x14ac:dyDescent="0.25">
      <c r="A71" s="243" t="s">
        <v>1272</v>
      </c>
      <c r="B71" s="436" t="s">
        <v>574</v>
      </c>
      <c r="C71" s="245" t="s">
        <v>575</v>
      </c>
      <c r="D71" s="424">
        <v>48.9</v>
      </c>
      <c r="E71" s="246" t="s">
        <v>15</v>
      </c>
      <c r="F71" s="484">
        <v>38.67</v>
      </c>
      <c r="G71" s="484">
        <v>31.66</v>
      </c>
      <c r="H71" s="264">
        <f>SUM(F71:G71)</f>
        <v>70.33</v>
      </c>
      <c r="I71" s="247">
        <f>D71*H71</f>
        <v>3439.1369999999997</v>
      </c>
      <c r="J71" s="763"/>
    </row>
    <row r="72" spans="1:10" s="24" customFormat="1" x14ac:dyDescent="0.25">
      <c r="A72" s="243" t="s">
        <v>1273</v>
      </c>
      <c r="B72" s="434" t="s">
        <v>166</v>
      </c>
      <c r="C72" s="245" t="s">
        <v>29</v>
      </c>
      <c r="D72" s="424">
        <v>4.5999999999999996</v>
      </c>
      <c r="E72" s="246" t="s">
        <v>20</v>
      </c>
      <c r="F72" s="485">
        <v>1003.12</v>
      </c>
      <c r="G72" s="485">
        <v>701.88</v>
      </c>
      <c r="H72" s="249">
        <f t="shared" si="4"/>
        <v>1705</v>
      </c>
      <c r="I72" s="247">
        <f t="shared" ref="I72:I82" si="14">D72*H72</f>
        <v>7842.9999999999991</v>
      </c>
      <c r="J72" s="763"/>
    </row>
    <row r="73" spans="1:10" s="24" customFormat="1" ht="22.5" customHeight="1" x14ac:dyDescent="0.25">
      <c r="A73" s="243" t="s">
        <v>1274</v>
      </c>
      <c r="B73" s="434" t="s">
        <v>169</v>
      </c>
      <c r="C73" s="245" t="s">
        <v>170</v>
      </c>
      <c r="D73" s="424">
        <v>8.34</v>
      </c>
      <c r="E73" s="246" t="s">
        <v>15</v>
      </c>
      <c r="F73" s="486">
        <v>523.08000000000004</v>
      </c>
      <c r="G73" s="486"/>
      <c r="H73" s="249">
        <f t="shared" ref="H73:H75" si="15">F73+G73</f>
        <v>523.08000000000004</v>
      </c>
      <c r="I73" s="247">
        <f t="shared" ref="I73:I76" si="16">D73*H73</f>
        <v>4362.4872000000005</v>
      </c>
      <c r="J73" s="763"/>
    </row>
    <row r="74" spans="1:10" s="24" customFormat="1" ht="17.25" customHeight="1" x14ac:dyDescent="0.25">
      <c r="A74" s="243" t="s">
        <v>1275</v>
      </c>
      <c r="B74" s="434" t="s">
        <v>172</v>
      </c>
      <c r="C74" s="245" t="s">
        <v>173</v>
      </c>
      <c r="D74" s="424">
        <v>14.16</v>
      </c>
      <c r="E74" s="246" t="s">
        <v>15</v>
      </c>
      <c r="F74" s="487">
        <v>208.28</v>
      </c>
      <c r="G74" s="487"/>
      <c r="H74" s="249">
        <f t="shared" si="15"/>
        <v>208.28</v>
      </c>
      <c r="I74" s="247">
        <f t="shared" si="16"/>
        <v>2949.2447999999999</v>
      </c>
      <c r="J74" s="763"/>
    </row>
    <row r="75" spans="1:10" s="24" customFormat="1" ht="23.25" customHeight="1" x14ac:dyDescent="0.25">
      <c r="A75" s="243" t="s">
        <v>1276</v>
      </c>
      <c r="B75" s="434" t="s">
        <v>215</v>
      </c>
      <c r="C75" s="245" t="s">
        <v>216</v>
      </c>
      <c r="D75" s="424">
        <v>18</v>
      </c>
      <c r="E75" s="246" t="s">
        <v>15</v>
      </c>
      <c r="F75" s="488">
        <v>139.33000000000001</v>
      </c>
      <c r="G75" s="488"/>
      <c r="H75" s="249">
        <f t="shared" si="15"/>
        <v>139.33000000000001</v>
      </c>
      <c r="I75" s="247">
        <f t="shared" si="16"/>
        <v>2507.94</v>
      </c>
      <c r="J75" s="763"/>
    </row>
    <row r="76" spans="1:10" s="24" customFormat="1" ht="26.25" customHeight="1" thickBot="1" x14ac:dyDescent="0.3">
      <c r="A76" s="251" t="s">
        <v>1277</v>
      </c>
      <c r="B76" s="435" t="s">
        <v>668</v>
      </c>
      <c r="C76" s="252" t="s">
        <v>667</v>
      </c>
      <c r="D76" s="424">
        <v>230.78</v>
      </c>
      <c r="E76" s="253" t="s">
        <v>15</v>
      </c>
      <c r="F76" s="489">
        <v>647.87</v>
      </c>
      <c r="G76" s="489"/>
      <c r="H76" s="282">
        <f>SUM(F76:G76)</f>
        <v>647.87</v>
      </c>
      <c r="I76" s="255">
        <f t="shared" si="16"/>
        <v>149515.43859999999</v>
      </c>
      <c r="J76" s="764"/>
    </row>
    <row r="77" spans="1:10" s="28" customFormat="1" ht="15.75" thickBot="1" x14ac:dyDescent="0.3">
      <c r="A77" s="232">
        <v>8</v>
      </c>
      <c r="B77" s="266"/>
      <c r="C77" s="233" t="s">
        <v>424</v>
      </c>
      <c r="D77" s="257"/>
      <c r="E77" s="232"/>
      <c r="F77" s="268"/>
      <c r="G77" s="268"/>
      <c r="H77" s="269"/>
      <c r="I77" s="258"/>
      <c r="J77" s="752">
        <f>SUM(I78:I82)</f>
        <v>206975.53419999999</v>
      </c>
    </row>
    <row r="78" spans="1:10" s="24" customFormat="1" x14ac:dyDescent="0.25">
      <c r="A78" s="237" t="s">
        <v>1278</v>
      </c>
      <c r="B78" s="433" t="s">
        <v>179</v>
      </c>
      <c r="C78" s="238" t="s">
        <v>180</v>
      </c>
      <c r="D78" s="424">
        <v>96.25</v>
      </c>
      <c r="E78" s="239" t="s">
        <v>20</v>
      </c>
      <c r="F78" s="490">
        <v>392.54</v>
      </c>
      <c r="G78" s="490">
        <v>264.54000000000002</v>
      </c>
      <c r="H78" s="261">
        <f t="shared" ref="H78:H79" si="17">F78+G78</f>
        <v>657.08</v>
      </c>
      <c r="I78" s="240">
        <f t="shared" ref="I78:I79" si="18">D78*H78</f>
        <v>63243.950000000004</v>
      </c>
      <c r="J78" s="762"/>
    </row>
    <row r="79" spans="1:10" s="24" customFormat="1" x14ac:dyDescent="0.25">
      <c r="A79" s="243" t="s">
        <v>1279</v>
      </c>
      <c r="B79" s="434" t="s">
        <v>187</v>
      </c>
      <c r="C79" s="245" t="s">
        <v>77</v>
      </c>
      <c r="D79" s="424">
        <v>1489.34</v>
      </c>
      <c r="E79" s="246" t="s">
        <v>15</v>
      </c>
      <c r="F79" s="491">
        <v>3.15</v>
      </c>
      <c r="G79" s="491">
        <v>20.6</v>
      </c>
      <c r="H79" s="249">
        <f t="shared" si="17"/>
        <v>23.75</v>
      </c>
      <c r="I79" s="247">
        <f t="shared" si="18"/>
        <v>35371.824999999997</v>
      </c>
      <c r="J79" s="763"/>
    </row>
    <row r="80" spans="1:10" s="24" customFormat="1" x14ac:dyDescent="0.25">
      <c r="A80" s="243" t="s">
        <v>1280</v>
      </c>
      <c r="B80" s="434" t="s">
        <v>167</v>
      </c>
      <c r="C80" s="245" t="s">
        <v>30</v>
      </c>
      <c r="D80" s="424">
        <v>3277.78</v>
      </c>
      <c r="E80" s="246" t="s">
        <v>15</v>
      </c>
      <c r="F80" s="492">
        <v>5.45</v>
      </c>
      <c r="G80" s="492">
        <v>3.92</v>
      </c>
      <c r="H80" s="249">
        <f t="shared" ref="H80" si="19">F80+G80</f>
        <v>9.370000000000001</v>
      </c>
      <c r="I80" s="247">
        <f t="shared" ref="I80:I81" si="20">D80*H80</f>
        <v>30712.798600000006</v>
      </c>
      <c r="J80" s="763"/>
    </row>
    <row r="81" spans="1:10" s="24" customFormat="1" x14ac:dyDescent="0.25">
      <c r="A81" s="243" t="s">
        <v>1281</v>
      </c>
      <c r="B81" s="436" t="s">
        <v>357</v>
      </c>
      <c r="C81" s="245" t="s">
        <v>427</v>
      </c>
      <c r="D81" s="424">
        <v>3277.78</v>
      </c>
      <c r="E81" s="246" t="s">
        <v>15</v>
      </c>
      <c r="F81" s="493">
        <v>7.18</v>
      </c>
      <c r="G81" s="493">
        <v>14.84</v>
      </c>
      <c r="H81" s="264">
        <f>SUM(F81:G81)</f>
        <v>22.02</v>
      </c>
      <c r="I81" s="247">
        <f t="shared" si="20"/>
        <v>72176.715599999996</v>
      </c>
      <c r="J81" s="763"/>
    </row>
    <row r="82" spans="1:10" s="24" customFormat="1" ht="15.75" thickBot="1" x14ac:dyDescent="0.3">
      <c r="A82" s="251" t="s">
        <v>1282</v>
      </c>
      <c r="B82" s="444" t="s">
        <v>428</v>
      </c>
      <c r="C82" s="252" t="s">
        <v>429</v>
      </c>
      <c r="D82" s="424">
        <v>193.5</v>
      </c>
      <c r="E82" s="253" t="s">
        <v>15</v>
      </c>
      <c r="F82" s="494">
        <v>7.86</v>
      </c>
      <c r="G82" s="494">
        <v>20.41</v>
      </c>
      <c r="H82" s="282">
        <f>SUM(F82:G82)</f>
        <v>28.27</v>
      </c>
      <c r="I82" s="255">
        <f t="shared" si="14"/>
        <v>5470.2449999999999</v>
      </c>
      <c r="J82" s="764"/>
    </row>
    <row r="83" spans="1:10" ht="15.75" thickBot="1" x14ac:dyDescent="0.3">
      <c r="A83" s="232">
        <v>9</v>
      </c>
      <c r="B83" s="232"/>
      <c r="C83" s="233" t="s">
        <v>661</v>
      </c>
      <c r="D83" s="284"/>
      <c r="E83" s="232"/>
      <c r="F83" s="258"/>
      <c r="G83" s="258"/>
      <c r="H83" s="259"/>
      <c r="I83" s="258"/>
      <c r="J83" s="752">
        <f>SUM(I84:I89)</f>
        <v>87742.488000000012</v>
      </c>
    </row>
    <row r="84" spans="1:10" ht="29.25" customHeight="1" x14ac:dyDescent="0.25">
      <c r="A84" s="237" t="s">
        <v>1283</v>
      </c>
      <c r="B84" s="433" t="s">
        <v>183</v>
      </c>
      <c r="C84" s="238" t="s">
        <v>182</v>
      </c>
      <c r="D84" s="424">
        <v>92.49</v>
      </c>
      <c r="E84" s="239" t="s">
        <v>15</v>
      </c>
      <c r="F84" s="495">
        <v>26.51</v>
      </c>
      <c r="G84" s="495">
        <v>12.65</v>
      </c>
      <c r="H84" s="261">
        <f t="shared" ref="H84:H87" si="21">F84+G84</f>
        <v>39.160000000000004</v>
      </c>
      <c r="I84" s="240">
        <f t="shared" ref="I84:I87" si="22">D84*H84</f>
        <v>3621.9084000000003</v>
      </c>
      <c r="J84" s="768"/>
    </row>
    <row r="85" spans="1:10" ht="22.5" x14ac:dyDescent="0.25">
      <c r="A85" s="243" t="s">
        <v>1284</v>
      </c>
      <c r="B85" s="434" t="s">
        <v>181</v>
      </c>
      <c r="C85" s="245" t="s">
        <v>184</v>
      </c>
      <c r="D85" s="424">
        <v>167.2</v>
      </c>
      <c r="E85" s="246" t="s">
        <v>17</v>
      </c>
      <c r="F85" s="496">
        <v>4.38</v>
      </c>
      <c r="G85" s="496">
        <v>1.01</v>
      </c>
      <c r="H85" s="249">
        <f>F85+G85</f>
        <v>5.39</v>
      </c>
      <c r="I85" s="247">
        <f t="shared" si="22"/>
        <v>901.20799999999986</v>
      </c>
      <c r="J85" s="769"/>
    </row>
    <row r="86" spans="1:10" ht="27.75" customHeight="1" x14ac:dyDescent="0.25">
      <c r="A86" s="243" t="s">
        <v>1285</v>
      </c>
      <c r="B86" s="434" t="s">
        <v>185</v>
      </c>
      <c r="C86" s="245" t="s">
        <v>186</v>
      </c>
      <c r="D86" s="424">
        <v>92.49</v>
      </c>
      <c r="E86" s="246" t="s">
        <v>15</v>
      </c>
      <c r="F86" s="497">
        <v>1.91</v>
      </c>
      <c r="G86" s="497">
        <v>8.44</v>
      </c>
      <c r="H86" s="249">
        <f>F86+G86</f>
        <v>10.35</v>
      </c>
      <c r="I86" s="247">
        <f t="shared" si="22"/>
        <v>957.27149999999995</v>
      </c>
      <c r="J86" s="769"/>
    </row>
    <row r="87" spans="1:10" ht="41.25" customHeight="1" x14ac:dyDescent="0.25">
      <c r="A87" s="285" t="s">
        <v>1286</v>
      </c>
      <c r="B87" s="434" t="s">
        <v>2108</v>
      </c>
      <c r="C87" s="245" t="s">
        <v>2109</v>
      </c>
      <c r="D87" s="424">
        <v>232.19</v>
      </c>
      <c r="E87" s="265" t="s">
        <v>15</v>
      </c>
      <c r="F87" s="499">
        <v>128.93</v>
      </c>
      <c r="G87" s="499">
        <v>33.4</v>
      </c>
      <c r="H87" s="286">
        <f t="shared" si="21"/>
        <v>162.33000000000001</v>
      </c>
      <c r="I87" s="287">
        <f t="shared" si="22"/>
        <v>37691.402700000006</v>
      </c>
      <c r="J87" s="769"/>
    </row>
    <row r="88" spans="1:10" ht="34.5" customHeight="1" x14ac:dyDescent="0.25">
      <c r="A88" s="285" t="s">
        <v>1287</v>
      </c>
      <c r="B88" s="434" t="s">
        <v>2110</v>
      </c>
      <c r="C88" s="245" t="s">
        <v>2111</v>
      </c>
      <c r="D88" s="424">
        <v>172.81</v>
      </c>
      <c r="E88" s="265" t="s">
        <v>17</v>
      </c>
      <c r="F88" s="498">
        <v>22.76</v>
      </c>
      <c r="G88" s="498">
        <v>9.2799999999999994</v>
      </c>
      <c r="H88" s="286">
        <f>F88+G88</f>
        <v>32.04</v>
      </c>
      <c r="I88" s="287">
        <f>D88*H88</f>
        <v>5536.8324000000002</v>
      </c>
      <c r="J88" s="769"/>
    </row>
    <row r="89" spans="1:10" s="24" customFormat="1" ht="23.25" customHeight="1" thickBot="1" x14ac:dyDescent="0.3">
      <c r="A89" s="251" t="s">
        <v>1288</v>
      </c>
      <c r="B89" s="435" t="s">
        <v>174</v>
      </c>
      <c r="C89" s="252" t="s">
        <v>175</v>
      </c>
      <c r="D89" s="424">
        <v>448.15</v>
      </c>
      <c r="E89" s="253" t="s">
        <v>15</v>
      </c>
      <c r="F89" s="500">
        <v>68.180000000000007</v>
      </c>
      <c r="G89" s="500">
        <v>18.920000000000002</v>
      </c>
      <c r="H89" s="256">
        <f t="shared" ref="H89" si="23">F89+G89</f>
        <v>87.100000000000009</v>
      </c>
      <c r="I89" s="255">
        <f>D89*H89</f>
        <v>39033.865000000005</v>
      </c>
      <c r="J89" s="770"/>
    </row>
    <row r="90" spans="1:10" s="28" customFormat="1" ht="15.75" thickBot="1" x14ac:dyDescent="0.3">
      <c r="A90" s="232">
        <v>10</v>
      </c>
      <c r="B90" s="266"/>
      <c r="C90" s="272" t="s">
        <v>663</v>
      </c>
      <c r="D90" s="257"/>
      <c r="E90" s="232"/>
      <c r="F90" s="268"/>
      <c r="G90" s="268"/>
      <c r="H90" s="269"/>
      <c r="I90" s="258"/>
      <c r="J90" s="752">
        <f>SUM(I91:I91)</f>
        <v>5885.6560000000009</v>
      </c>
    </row>
    <row r="91" spans="1:10" s="24" customFormat="1" ht="15.75" thickBot="1" x14ac:dyDescent="0.3">
      <c r="A91" s="288" t="s">
        <v>1289</v>
      </c>
      <c r="B91" s="445" t="s">
        <v>2098</v>
      </c>
      <c r="C91" s="289" t="s">
        <v>188</v>
      </c>
      <c r="D91" s="424">
        <v>45.4</v>
      </c>
      <c r="E91" s="290" t="s">
        <v>17</v>
      </c>
      <c r="F91" s="501">
        <v>111.26</v>
      </c>
      <c r="G91" s="501">
        <v>18.38</v>
      </c>
      <c r="H91" s="291">
        <f t="shared" ref="H91" si="24">F91+G91</f>
        <v>129.64000000000001</v>
      </c>
      <c r="I91" s="292">
        <f t="shared" ref="I91" si="25">D91*H91</f>
        <v>5885.6560000000009</v>
      </c>
      <c r="J91" s="219"/>
    </row>
    <row r="92" spans="1:10" s="28" customFormat="1" ht="15.75" thickBot="1" x14ac:dyDescent="0.3">
      <c r="A92" s="232">
        <v>11</v>
      </c>
      <c r="B92" s="266"/>
      <c r="C92" s="272" t="s">
        <v>664</v>
      </c>
      <c r="D92" s="257"/>
      <c r="E92" s="232"/>
      <c r="F92" s="268"/>
      <c r="G92" s="268"/>
      <c r="H92" s="269"/>
      <c r="I92" s="258"/>
      <c r="J92" s="752">
        <f>SUM(I93:I94)</f>
        <v>422459.95999999996</v>
      </c>
    </row>
    <row r="93" spans="1:10" ht="27.75" customHeight="1" x14ac:dyDescent="0.25">
      <c r="A93" s="237" t="s">
        <v>1290</v>
      </c>
      <c r="B93" s="438" t="s">
        <v>666</v>
      </c>
      <c r="C93" s="238" t="s">
        <v>665</v>
      </c>
      <c r="D93" s="424">
        <v>1195</v>
      </c>
      <c r="E93" s="239" t="s">
        <v>15</v>
      </c>
      <c r="F93" s="502">
        <v>299.95</v>
      </c>
      <c r="G93" s="502">
        <v>18.940000000000001</v>
      </c>
      <c r="H93" s="275">
        <f>SUM(F93:G93)</f>
        <v>318.89</v>
      </c>
      <c r="I93" s="240">
        <f>D93*H93</f>
        <v>381073.55</v>
      </c>
      <c r="J93" s="768"/>
    </row>
    <row r="94" spans="1:10" ht="25.5" customHeight="1" thickBot="1" x14ac:dyDescent="0.3">
      <c r="A94" s="251" t="s">
        <v>1291</v>
      </c>
      <c r="B94" s="439" t="s">
        <v>377</v>
      </c>
      <c r="C94" s="252" t="s">
        <v>378</v>
      </c>
      <c r="D94" s="424">
        <v>907</v>
      </c>
      <c r="E94" s="253" t="s">
        <v>17</v>
      </c>
      <c r="F94" s="503">
        <v>39.07</v>
      </c>
      <c r="G94" s="503">
        <v>6.56</v>
      </c>
      <c r="H94" s="281">
        <f>SUM(F94:G94)</f>
        <v>45.63</v>
      </c>
      <c r="I94" s="255">
        <f>D94*H94</f>
        <v>41386.410000000003</v>
      </c>
      <c r="J94" s="770"/>
    </row>
    <row r="95" spans="1:10" s="29" customFormat="1" ht="15.75" thickBot="1" x14ac:dyDescent="0.3">
      <c r="A95" s="232">
        <v>12</v>
      </c>
      <c r="B95" s="232"/>
      <c r="C95" s="233" t="s">
        <v>662</v>
      </c>
      <c r="D95" s="257"/>
      <c r="E95" s="232"/>
      <c r="F95" s="258"/>
      <c r="G95" s="258"/>
      <c r="H95" s="269"/>
      <c r="I95" s="258"/>
      <c r="J95" s="752">
        <f>SUM(I96:I99)</f>
        <v>153787.32199999999</v>
      </c>
    </row>
    <row r="96" spans="1:10" ht="27" customHeight="1" x14ac:dyDescent="0.25">
      <c r="A96" s="237" t="s">
        <v>1292</v>
      </c>
      <c r="B96" s="433" t="s">
        <v>785</v>
      </c>
      <c r="C96" s="238" t="s">
        <v>783</v>
      </c>
      <c r="D96" s="424">
        <v>548.88</v>
      </c>
      <c r="E96" s="239" t="s">
        <v>15</v>
      </c>
      <c r="F96" s="504">
        <v>87.49</v>
      </c>
      <c r="G96" s="504"/>
      <c r="H96" s="275">
        <f>SUM(F96:G96)</f>
        <v>87.49</v>
      </c>
      <c r="I96" s="240">
        <f t="shared" ref="I96:I97" si="26">D96*H96</f>
        <v>48021.511199999994</v>
      </c>
      <c r="J96" s="765"/>
    </row>
    <row r="97" spans="1:10" ht="19.5" customHeight="1" x14ac:dyDescent="0.25">
      <c r="A97" s="243" t="s">
        <v>1293</v>
      </c>
      <c r="B97" s="434" t="s">
        <v>786</v>
      </c>
      <c r="C97" s="245" t="s">
        <v>784</v>
      </c>
      <c r="D97" s="424">
        <v>24.12</v>
      </c>
      <c r="E97" s="246" t="s">
        <v>15</v>
      </c>
      <c r="F97" s="505">
        <v>84.99</v>
      </c>
      <c r="G97" s="505"/>
      <c r="H97" s="274">
        <f>SUM(F97:G97)</f>
        <v>84.99</v>
      </c>
      <c r="I97" s="247">
        <f t="shared" si="26"/>
        <v>2049.9587999999999</v>
      </c>
      <c r="J97" s="766"/>
    </row>
    <row r="98" spans="1:10" s="24" customFormat="1" x14ac:dyDescent="0.25">
      <c r="A98" s="243" t="s">
        <v>1294</v>
      </c>
      <c r="B98" s="434" t="s">
        <v>176</v>
      </c>
      <c r="C98" s="245" t="s">
        <v>904</v>
      </c>
      <c r="D98" s="424">
        <v>255</v>
      </c>
      <c r="E98" s="265" t="s">
        <v>6</v>
      </c>
      <c r="F98" s="506">
        <v>15.19</v>
      </c>
      <c r="G98" s="506"/>
      <c r="H98" s="249">
        <f t="shared" si="4"/>
        <v>15.19</v>
      </c>
      <c r="I98" s="247">
        <f t="shared" ref="I98:I99" si="27">D98*H98</f>
        <v>3873.45</v>
      </c>
      <c r="J98" s="766"/>
    </row>
    <row r="99" spans="1:10" ht="15.75" thickBot="1" x14ac:dyDescent="0.3">
      <c r="A99" s="251" t="s">
        <v>1295</v>
      </c>
      <c r="B99" s="435" t="s">
        <v>177</v>
      </c>
      <c r="C99" s="252" t="s">
        <v>83</v>
      </c>
      <c r="D99" s="424">
        <v>1338.37</v>
      </c>
      <c r="E99" s="295" t="s">
        <v>15</v>
      </c>
      <c r="F99" s="507">
        <v>74.599999999999994</v>
      </c>
      <c r="G99" s="507"/>
      <c r="H99" s="256">
        <f t="shared" si="4"/>
        <v>74.599999999999994</v>
      </c>
      <c r="I99" s="255">
        <f t="shared" si="27"/>
        <v>99842.401999999987</v>
      </c>
      <c r="J99" s="767"/>
    </row>
    <row r="100" spans="1:10" s="28" customFormat="1" ht="15.75" thickBot="1" x14ac:dyDescent="0.3">
      <c r="A100" s="232">
        <v>13</v>
      </c>
      <c r="B100" s="266"/>
      <c r="C100" s="233" t="s">
        <v>586</v>
      </c>
      <c r="D100" s="257"/>
      <c r="E100" s="296"/>
      <c r="F100" s="258"/>
      <c r="G100" s="258"/>
      <c r="H100" s="269"/>
      <c r="I100" s="258"/>
      <c r="J100" s="752">
        <f>SUM(I101:I107)</f>
        <v>123142.41</v>
      </c>
    </row>
    <row r="101" spans="1:10" s="24" customFormat="1" ht="25.5" customHeight="1" x14ac:dyDescent="0.25">
      <c r="A101" s="237" t="s">
        <v>1296</v>
      </c>
      <c r="B101" s="446" t="s">
        <v>780</v>
      </c>
      <c r="C101" s="238" t="s">
        <v>779</v>
      </c>
      <c r="D101" s="424">
        <v>41</v>
      </c>
      <c r="E101" s="239" t="s">
        <v>6</v>
      </c>
      <c r="F101" s="508">
        <v>1038</v>
      </c>
      <c r="G101" s="508">
        <v>103.92</v>
      </c>
      <c r="H101" s="242">
        <f>SUM(F101:G101)</f>
        <v>1141.92</v>
      </c>
      <c r="I101" s="240">
        <f t="shared" ref="I101" si="28">D101*H101</f>
        <v>46818.720000000001</v>
      </c>
      <c r="J101" s="774"/>
    </row>
    <row r="102" spans="1:10" s="24" customFormat="1" ht="24.95" customHeight="1" x14ac:dyDescent="0.25">
      <c r="A102" s="243" t="s">
        <v>1297</v>
      </c>
      <c r="B102" s="436" t="s">
        <v>798</v>
      </c>
      <c r="C102" s="245" t="s">
        <v>797</v>
      </c>
      <c r="D102" s="424">
        <v>14</v>
      </c>
      <c r="E102" s="246" t="s">
        <v>6</v>
      </c>
      <c r="F102" s="509">
        <v>1739.68</v>
      </c>
      <c r="G102" s="509">
        <v>129.88999999999999</v>
      </c>
      <c r="H102" s="264">
        <f>SUM(F102:G102)</f>
        <v>1869.5700000000002</v>
      </c>
      <c r="I102" s="247">
        <f>D102*H102</f>
        <v>26173.980000000003</v>
      </c>
      <c r="J102" s="775"/>
    </row>
    <row r="103" spans="1:10" s="24" customFormat="1" ht="24.95" customHeight="1" x14ac:dyDescent="0.25">
      <c r="A103" s="285" t="s">
        <v>1298</v>
      </c>
      <c r="B103" s="273" t="s">
        <v>2270</v>
      </c>
      <c r="C103" s="245" t="s">
        <v>801</v>
      </c>
      <c r="D103" s="424">
        <v>1</v>
      </c>
      <c r="E103" s="246" t="s">
        <v>6</v>
      </c>
      <c r="F103" s="298">
        <v>2363.6999999999998</v>
      </c>
      <c r="G103" s="298">
        <v>139.16999999999999</v>
      </c>
      <c r="H103" s="299">
        <f>F103+G103</f>
        <v>2502.87</v>
      </c>
      <c r="I103" s="287">
        <f t="shared" ref="I103:I106" si="29">D103*H103</f>
        <v>2502.87</v>
      </c>
      <c r="J103" s="775"/>
    </row>
    <row r="104" spans="1:10" s="55" customFormat="1" ht="24.95" customHeight="1" x14ac:dyDescent="0.25">
      <c r="A104" s="243" t="s">
        <v>1299</v>
      </c>
      <c r="B104" s="335" t="s">
        <v>31</v>
      </c>
      <c r="C104" s="245" t="s">
        <v>781</v>
      </c>
      <c r="D104" s="424">
        <v>41</v>
      </c>
      <c r="E104" s="246" t="s">
        <v>53</v>
      </c>
      <c r="F104" s="298">
        <v>320</v>
      </c>
      <c r="G104" s="287">
        <v>250</v>
      </c>
      <c r="H104" s="299">
        <f t="shared" ref="H104:H106" si="30">F104+G104</f>
        <v>570</v>
      </c>
      <c r="I104" s="287">
        <f t="shared" si="29"/>
        <v>23370</v>
      </c>
      <c r="J104" s="775"/>
    </row>
    <row r="105" spans="1:10" s="55" customFormat="1" ht="24.95" customHeight="1" x14ac:dyDescent="0.25">
      <c r="A105" s="243" t="s">
        <v>1300</v>
      </c>
      <c r="B105" s="335" t="s">
        <v>31</v>
      </c>
      <c r="C105" s="245" t="s">
        <v>799</v>
      </c>
      <c r="D105" s="424">
        <v>14</v>
      </c>
      <c r="E105" s="246" t="s">
        <v>53</v>
      </c>
      <c r="F105" s="300">
        <v>380</v>
      </c>
      <c r="G105" s="287">
        <v>275</v>
      </c>
      <c r="H105" s="299">
        <f t="shared" si="30"/>
        <v>655</v>
      </c>
      <c r="I105" s="287">
        <f t="shared" si="29"/>
        <v>9170</v>
      </c>
      <c r="J105" s="775"/>
    </row>
    <row r="106" spans="1:10" s="55" customFormat="1" ht="24.95" customHeight="1" x14ac:dyDescent="0.25">
      <c r="A106" s="243" t="s">
        <v>1301</v>
      </c>
      <c r="B106" s="335" t="s">
        <v>31</v>
      </c>
      <c r="C106" s="245" t="s">
        <v>800</v>
      </c>
      <c r="D106" s="424">
        <v>1</v>
      </c>
      <c r="E106" s="246" t="s">
        <v>53</v>
      </c>
      <c r="F106" s="300">
        <v>408</v>
      </c>
      <c r="G106" s="287">
        <v>285</v>
      </c>
      <c r="H106" s="299">
        <f t="shared" si="30"/>
        <v>693</v>
      </c>
      <c r="I106" s="287">
        <f t="shared" si="29"/>
        <v>693</v>
      </c>
      <c r="J106" s="775"/>
    </row>
    <row r="107" spans="1:10" s="24" customFormat="1" ht="15.75" thickBot="1" x14ac:dyDescent="0.3">
      <c r="A107" s="251" t="s">
        <v>1299</v>
      </c>
      <c r="B107" s="444" t="s">
        <v>207</v>
      </c>
      <c r="C107" s="252" t="s">
        <v>37</v>
      </c>
      <c r="D107" s="424">
        <v>56</v>
      </c>
      <c r="E107" s="253" t="s">
        <v>6</v>
      </c>
      <c r="F107" s="510">
        <v>257.39</v>
      </c>
      <c r="G107" s="510"/>
      <c r="H107" s="256">
        <f t="shared" ref="H107" si="31">F107+G107</f>
        <v>257.39</v>
      </c>
      <c r="I107" s="255">
        <f t="shared" ref="I107" si="32">D107*H107</f>
        <v>14413.84</v>
      </c>
      <c r="J107" s="776"/>
    </row>
    <row r="108" spans="1:10" s="28" customFormat="1" ht="15.75" thickBot="1" x14ac:dyDescent="0.3">
      <c r="A108" s="232">
        <v>14</v>
      </c>
      <c r="B108" s="266"/>
      <c r="C108" s="233" t="s">
        <v>431</v>
      </c>
      <c r="D108" s="257"/>
      <c r="E108" s="232"/>
      <c r="F108" s="268"/>
      <c r="G108" s="258"/>
      <c r="H108" s="269"/>
      <c r="I108" s="258"/>
      <c r="J108" s="752">
        <f>SUM(I109:I109)</f>
        <v>57872.256000000008</v>
      </c>
    </row>
    <row r="109" spans="1:10" s="24" customFormat="1" ht="15.75" thickBot="1" x14ac:dyDescent="0.3">
      <c r="A109" s="288" t="s">
        <v>1302</v>
      </c>
      <c r="B109" s="447" t="s">
        <v>201</v>
      </c>
      <c r="C109" s="289" t="s">
        <v>202</v>
      </c>
      <c r="D109" s="424">
        <v>83.2</v>
      </c>
      <c r="E109" s="290" t="s">
        <v>17</v>
      </c>
      <c r="F109" s="511">
        <v>658.47</v>
      </c>
      <c r="G109" s="511">
        <v>37.11</v>
      </c>
      <c r="H109" s="291">
        <f t="shared" ref="H109" si="33">F109+G109</f>
        <v>695.58</v>
      </c>
      <c r="I109" s="292">
        <f t="shared" ref="I109" si="34">D109*H109</f>
        <v>57872.256000000008</v>
      </c>
      <c r="J109" s="220"/>
    </row>
    <row r="110" spans="1:10" s="28" customFormat="1" ht="15.75" thickBot="1" x14ac:dyDescent="0.3">
      <c r="A110" s="232">
        <v>15</v>
      </c>
      <c r="B110" s="266"/>
      <c r="C110" s="233" t="s">
        <v>593</v>
      </c>
      <c r="D110" s="257"/>
      <c r="E110" s="232"/>
      <c r="F110" s="268"/>
      <c r="G110" s="258"/>
      <c r="H110" s="269"/>
      <c r="I110" s="258"/>
      <c r="J110" s="752">
        <f>SUM(I111:I116)</f>
        <v>264968.62910000008</v>
      </c>
    </row>
    <row r="111" spans="1:10" s="24" customFormat="1" x14ac:dyDescent="0.25">
      <c r="A111" s="237" t="s">
        <v>1303</v>
      </c>
      <c r="B111" s="446" t="s">
        <v>213</v>
      </c>
      <c r="C111" s="238" t="s">
        <v>214</v>
      </c>
      <c r="D111" s="424">
        <v>6.96</v>
      </c>
      <c r="E111" s="239" t="s">
        <v>15</v>
      </c>
      <c r="F111" s="512">
        <v>716.29</v>
      </c>
      <c r="G111" s="512">
        <v>55.67</v>
      </c>
      <c r="H111" s="261">
        <f>F111+G111</f>
        <v>771.95999999999992</v>
      </c>
      <c r="I111" s="240">
        <f t="shared" ref="I111" si="35">D111*H111</f>
        <v>5372.8415999999997</v>
      </c>
      <c r="J111" s="774"/>
    </row>
    <row r="112" spans="1:10" s="24" customFormat="1" x14ac:dyDescent="0.25">
      <c r="A112" s="243" t="s">
        <v>1304</v>
      </c>
      <c r="B112" s="436" t="s">
        <v>211</v>
      </c>
      <c r="C112" s="245" t="s">
        <v>212</v>
      </c>
      <c r="D112" s="424">
        <v>2.85</v>
      </c>
      <c r="E112" s="246" t="s">
        <v>15</v>
      </c>
      <c r="F112" s="513">
        <v>919.05</v>
      </c>
      <c r="G112" s="513">
        <v>55.67</v>
      </c>
      <c r="H112" s="249">
        <f>F112+G112</f>
        <v>974.71999999999991</v>
      </c>
      <c r="I112" s="247">
        <f>D112*H112</f>
        <v>2777.9519999999998</v>
      </c>
      <c r="J112" s="775"/>
    </row>
    <row r="113" spans="1:10" ht="22.5" x14ac:dyDescent="0.25">
      <c r="A113" s="243" t="s">
        <v>1305</v>
      </c>
      <c r="B113" s="436" t="s">
        <v>197</v>
      </c>
      <c r="C113" s="245" t="s">
        <v>34</v>
      </c>
      <c r="D113" s="424">
        <v>157.46</v>
      </c>
      <c r="E113" s="246" t="s">
        <v>15</v>
      </c>
      <c r="F113" s="514">
        <v>1326.63</v>
      </c>
      <c r="G113" s="514">
        <v>55.67</v>
      </c>
      <c r="H113" s="249">
        <f t="shared" ref="H113" si="36">F113+G113</f>
        <v>1382.3000000000002</v>
      </c>
      <c r="I113" s="247">
        <f>D113*H113</f>
        <v>217656.95800000004</v>
      </c>
      <c r="J113" s="775"/>
    </row>
    <row r="114" spans="1:10" x14ac:dyDescent="0.25">
      <c r="A114" s="243" t="s">
        <v>1306</v>
      </c>
      <c r="B114" s="436" t="s">
        <v>198</v>
      </c>
      <c r="C114" s="245" t="s">
        <v>35</v>
      </c>
      <c r="D114" s="424">
        <v>5</v>
      </c>
      <c r="E114" s="246" t="s">
        <v>15</v>
      </c>
      <c r="F114" s="515">
        <v>634.07000000000005</v>
      </c>
      <c r="G114" s="515">
        <v>111.33</v>
      </c>
      <c r="H114" s="249">
        <f>F114+G114</f>
        <v>745.40000000000009</v>
      </c>
      <c r="I114" s="247">
        <f t="shared" ref="I114" si="37">D114*H114</f>
        <v>3727.0000000000005</v>
      </c>
      <c r="J114" s="775"/>
    </row>
    <row r="115" spans="1:10" ht="17.25" customHeight="1" x14ac:dyDescent="0.25">
      <c r="A115" s="243" t="s">
        <v>1307</v>
      </c>
      <c r="B115" s="436" t="s">
        <v>596</v>
      </c>
      <c r="C115" s="245" t="s">
        <v>597</v>
      </c>
      <c r="D115" s="424">
        <v>192</v>
      </c>
      <c r="E115" s="246" t="s">
        <v>15</v>
      </c>
      <c r="F115" s="516">
        <v>143.78</v>
      </c>
      <c r="G115" s="516"/>
      <c r="H115" s="249">
        <f>F115+G115</f>
        <v>143.78</v>
      </c>
      <c r="I115" s="247">
        <f>D115*H115</f>
        <v>27605.760000000002</v>
      </c>
      <c r="J115" s="775"/>
    </row>
    <row r="116" spans="1:10" ht="20.25" customHeight="1" thickBot="1" x14ac:dyDescent="0.3">
      <c r="A116" s="251" t="s">
        <v>1308</v>
      </c>
      <c r="B116" s="444" t="s">
        <v>803</v>
      </c>
      <c r="C116" s="252" t="s">
        <v>802</v>
      </c>
      <c r="D116" s="424">
        <v>7.35</v>
      </c>
      <c r="E116" s="253" t="s">
        <v>15</v>
      </c>
      <c r="F116" s="517">
        <v>1009.38</v>
      </c>
      <c r="G116" s="517">
        <v>55.67</v>
      </c>
      <c r="H116" s="256">
        <f t="shared" ref="H116" si="38">F116+G116</f>
        <v>1065.05</v>
      </c>
      <c r="I116" s="304">
        <f t="shared" ref="I116" si="39">H116*D116</f>
        <v>7828.1174999999994</v>
      </c>
      <c r="J116" s="776"/>
    </row>
    <row r="117" spans="1:10" s="28" customFormat="1" ht="15.75" thickBot="1" x14ac:dyDescent="0.3">
      <c r="A117" s="232">
        <v>16</v>
      </c>
      <c r="B117" s="232"/>
      <c r="C117" s="233" t="s">
        <v>592</v>
      </c>
      <c r="D117" s="257"/>
      <c r="E117" s="232"/>
      <c r="F117" s="258"/>
      <c r="G117" s="258"/>
      <c r="H117" s="269"/>
      <c r="I117" s="258"/>
      <c r="J117" s="752">
        <f>SUM(I118:I118)</f>
        <v>10960.039999999999</v>
      </c>
    </row>
    <row r="118" spans="1:10" s="24" customFormat="1" ht="15.75" thickBot="1" x14ac:dyDescent="0.3">
      <c r="A118" s="288" t="s">
        <v>1309</v>
      </c>
      <c r="B118" s="447" t="s">
        <v>199</v>
      </c>
      <c r="C118" s="289" t="s">
        <v>200</v>
      </c>
      <c r="D118" s="424">
        <v>45.5</v>
      </c>
      <c r="E118" s="290" t="s">
        <v>15</v>
      </c>
      <c r="F118" s="518">
        <v>215.64</v>
      </c>
      <c r="G118" s="518">
        <v>25.24</v>
      </c>
      <c r="H118" s="291">
        <f t="shared" ref="H118" si="40">F118+G118</f>
        <v>240.88</v>
      </c>
      <c r="I118" s="292">
        <f t="shared" ref="I118" si="41">D118*H118</f>
        <v>10960.039999999999</v>
      </c>
      <c r="J118" s="220"/>
    </row>
    <row r="119" spans="1:10" s="28" customFormat="1" ht="15.75" thickBot="1" x14ac:dyDescent="0.3">
      <c r="A119" s="232">
        <v>17</v>
      </c>
      <c r="B119" s="266"/>
      <c r="C119" s="233" t="s">
        <v>435</v>
      </c>
      <c r="D119" s="257"/>
      <c r="E119" s="232"/>
      <c r="F119" s="268"/>
      <c r="G119" s="258"/>
      <c r="H119" s="269"/>
      <c r="I119" s="258"/>
      <c r="J119" s="752">
        <f>SUM(I120:I130)</f>
        <v>77214.102800000008</v>
      </c>
    </row>
    <row r="120" spans="1:10" s="24" customFormat="1" ht="19.5" customHeight="1" x14ac:dyDescent="0.25">
      <c r="A120" s="237" t="s">
        <v>1310</v>
      </c>
      <c r="B120" s="446" t="s">
        <v>203</v>
      </c>
      <c r="C120" s="238" t="s">
        <v>204</v>
      </c>
      <c r="D120" s="424">
        <v>41</v>
      </c>
      <c r="E120" s="239" t="s">
        <v>6</v>
      </c>
      <c r="F120" s="519">
        <v>257.68</v>
      </c>
      <c r="G120" s="519">
        <v>55.67</v>
      </c>
      <c r="H120" s="261">
        <f t="shared" ref="H120:H130" si="42">F120+G120</f>
        <v>313.35000000000002</v>
      </c>
      <c r="I120" s="240">
        <f t="shared" ref="I120:I122" si="43">D120*H120</f>
        <v>12847.35</v>
      </c>
      <c r="J120" s="774"/>
    </row>
    <row r="121" spans="1:10" s="24" customFormat="1" ht="16.5" customHeight="1" x14ac:dyDescent="0.25">
      <c r="A121" s="243" t="s">
        <v>1311</v>
      </c>
      <c r="B121" s="436" t="s">
        <v>205</v>
      </c>
      <c r="C121" s="245" t="s">
        <v>206</v>
      </c>
      <c r="D121" s="424">
        <v>15</v>
      </c>
      <c r="E121" s="246" t="s">
        <v>6</v>
      </c>
      <c r="F121" s="520">
        <v>493.05</v>
      </c>
      <c r="G121" s="520">
        <v>74.22</v>
      </c>
      <c r="H121" s="249">
        <f t="shared" si="42"/>
        <v>567.27</v>
      </c>
      <c r="I121" s="247">
        <f t="shared" si="43"/>
        <v>8509.0499999999993</v>
      </c>
      <c r="J121" s="775"/>
    </row>
    <row r="122" spans="1:10" ht="14.25" customHeight="1" x14ac:dyDescent="0.25">
      <c r="A122" s="243" t="s">
        <v>1312</v>
      </c>
      <c r="B122" s="436" t="s">
        <v>208</v>
      </c>
      <c r="C122" s="245" t="s">
        <v>38</v>
      </c>
      <c r="D122" s="424">
        <v>33</v>
      </c>
      <c r="E122" s="246" t="s">
        <v>6</v>
      </c>
      <c r="F122" s="521">
        <v>284.99</v>
      </c>
      <c r="G122" s="521">
        <v>17.77</v>
      </c>
      <c r="H122" s="249">
        <f t="shared" si="42"/>
        <v>302.76</v>
      </c>
      <c r="I122" s="247">
        <f t="shared" si="43"/>
        <v>9991.08</v>
      </c>
      <c r="J122" s="775"/>
    </row>
    <row r="123" spans="1:10" ht="16.5" customHeight="1" x14ac:dyDescent="0.25">
      <c r="A123" s="243" t="s">
        <v>1313</v>
      </c>
      <c r="B123" s="436" t="s">
        <v>719</v>
      </c>
      <c r="C123" s="245" t="s">
        <v>718</v>
      </c>
      <c r="D123" s="424">
        <v>25</v>
      </c>
      <c r="E123" s="246" t="s">
        <v>6</v>
      </c>
      <c r="F123" s="522">
        <v>998.57</v>
      </c>
      <c r="G123" s="522">
        <v>44.43</v>
      </c>
      <c r="H123" s="249">
        <f t="shared" si="42"/>
        <v>1043</v>
      </c>
      <c r="I123" s="247">
        <f t="shared" ref="I123:I124" si="44">D123*H123</f>
        <v>26075</v>
      </c>
      <c r="J123" s="775"/>
    </row>
    <row r="124" spans="1:10" x14ac:dyDescent="0.25">
      <c r="A124" s="243" t="s">
        <v>1314</v>
      </c>
      <c r="B124" s="436" t="s">
        <v>796</v>
      </c>
      <c r="C124" s="245" t="s">
        <v>795</v>
      </c>
      <c r="D124" s="424">
        <v>6</v>
      </c>
      <c r="E124" s="246" t="s">
        <v>6</v>
      </c>
      <c r="F124" s="523">
        <v>779.78</v>
      </c>
      <c r="G124" s="523">
        <v>44.43</v>
      </c>
      <c r="H124" s="249">
        <f t="shared" si="42"/>
        <v>824.20999999999992</v>
      </c>
      <c r="I124" s="247">
        <f t="shared" si="44"/>
        <v>4945.2599999999993</v>
      </c>
      <c r="J124" s="775"/>
    </row>
    <row r="125" spans="1:10" x14ac:dyDescent="0.25">
      <c r="A125" s="243" t="s">
        <v>1315</v>
      </c>
      <c r="B125" s="436" t="s">
        <v>793</v>
      </c>
      <c r="C125" s="245" t="s">
        <v>791</v>
      </c>
      <c r="D125" s="424">
        <v>25</v>
      </c>
      <c r="E125" s="246" t="s">
        <v>6</v>
      </c>
      <c r="F125" s="524">
        <v>78.3</v>
      </c>
      <c r="G125" s="524">
        <v>7.56</v>
      </c>
      <c r="H125" s="249">
        <f t="shared" si="42"/>
        <v>85.86</v>
      </c>
      <c r="I125" s="247">
        <f t="shared" ref="I125:I129" si="45">D125*H125</f>
        <v>2146.5</v>
      </c>
      <c r="J125" s="775"/>
    </row>
    <row r="126" spans="1:10" x14ac:dyDescent="0.25">
      <c r="A126" s="243" t="s">
        <v>1316</v>
      </c>
      <c r="B126" s="436" t="s">
        <v>794</v>
      </c>
      <c r="C126" s="245" t="s">
        <v>792</v>
      </c>
      <c r="D126" s="424">
        <v>25</v>
      </c>
      <c r="E126" s="246" t="s">
        <v>6</v>
      </c>
      <c r="F126" s="525">
        <v>56.87</v>
      </c>
      <c r="G126" s="525">
        <v>7.56</v>
      </c>
      <c r="H126" s="249">
        <f t="shared" si="42"/>
        <v>64.429999999999993</v>
      </c>
      <c r="I126" s="247">
        <f t="shared" si="45"/>
        <v>1610.7499999999998</v>
      </c>
      <c r="J126" s="775"/>
    </row>
    <row r="127" spans="1:10" s="24" customFormat="1" x14ac:dyDescent="0.25">
      <c r="A127" s="243" t="s">
        <v>1317</v>
      </c>
      <c r="B127" s="436" t="s">
        <v>773</v>
      </c>
      <c r="C127" s="245" t="s">
        <v>772</v>
      </c>
      <c r="D127" s="424">
        <v>25</v>
      </c>
      <c r="E127" s="246" t="s">
        <v>6</v>
      </c>
      <c r="F127" s="526">
        <v>177.65</v>
      </c>
      <c r="G127" s="526">
        <v>7.56</v>
      </c>
      <c r="H127" s="249">
        <f t="shared" si="42"/>
        <v>185.21</v>
      </c>
      <c r="I127" s="247">
        <f t="shared" si="45"/>
        <v>4630.25</v>
      </c>
      <c r="J127" s="775"/>
    </row>
    <row r="128" spans="1:10" x14ac:dyDescent="0.25">
      <c r="A128" s="243" t="s">
        <v>1318</v>
      </c>
      <c r="B128" s="448" t="s">
        <v>790</v>
      </c>
      <c r="C128" s="245" t="s">
        <v>789</v>
      </c>
      <c r="D128" s="424">
        <v>25</v>
      </c>
      <c r="E128" s="246" t="s">
        <v>6</v>
      </c>
      <c r="F128" s="298">
        <v>20.66</v>
      </c>
      <c r="G128" s="298">
        <v>7.56</v>
      </c>
      <c r="H128" s="249">
        <f t="shared" si="42"/>
        <v>28.22</v>
      </c>
      <c r="I128" s="247">
        <f t="shared" si="45"/>
        <v>705.5</v>
      </c>
      <c r="J128" s="775"/>
    </row>
    <row r="129" spans="1:10" x14ac:dyDescent="0.25">
      <c r="A129" s="243" t="s">
        <v>1319</v>
      </c>
      <c r="B129" s="436" t="s">
        <v>788</v>
      </c>
      <c r="C129" s="245" t="s">
        <v>787</v>
      </c>
      <c r="D129" s="424">
        <v>25</v>
      </c>
      <c r="E129" s="246" t="s">
        <v>6</v>
      </c>
      <c r="F129" s="527">
        <v>177.99</v>
      </c>
      <c r="G129" s="527">
        <v>7.56</v>
      </c>
      <c r="H129" s="249">
        <f t="shared" si="42"/>
        <v>185.55</v>
      </c>
      <c r="I129" s="247">
        <f t="shared" si="45"/>
        <v>4638.75</v>
      </c>
      <c r="J129" s="775"/>
    </row>
    <row r="130" spans="1:10" ht="15.75" thickBot="1" x14ac:dyDescent="0.3">
      <c r="A130" s="251" t="s">
        <v>1320</v>
      </c>
      <c r="B130" s="444" t="s">
        <v>804</v>
      </c>
      <c r="C130" s="252" t="s">
        <v>805</v>
      </c>
      <c r="D130" s="424">
        <v>11.76</v>
      </c>
      <c r="E130" s="305" t="s">
        <v>15</v>
      </c>
      <c r="F130" s="528">
        <v>94.78</v>
      </c>
      <c r="G130" s="528"/>
      <c r="H130" s="256">
        <f t="shared" si="42"/>
        <v>94.78</v>
      </c>
      <c r="I130" s="255">
        <f t="shared" ref="I130" si="46">D130*H130</f>
        <v>1114.6128000000001</v>
      </c>
      <c r="J130" s="776"/>
    </row>
    <row r="131" spans="1:10" s="28" customFormat="1" ht="15.75" thickBot="1" x14ac:dyDescent="0.3">
      <c r="A131" s="232">
        <v>18</v>
      </c>
      <c r="B131" s="266"/>
      <c r="C131" s="233" t="s">
        <v>669</v>
      </c>
      <c r="D131" s="257"/>
      <c r="E131" s="232"/>
      <c r="F131" s="268"/>
      <c r="G131" s="268"/>
      <c r="H131" s="269"/>
      <c r="I131" s="258"/>
      <c r="J131" s="752">
        <f>SUM(I132:I132)</f>
        <v>1453.1999999999998</v>
      </c>
    </row>
    <row r="132" spans="1:10" ht="15.75" thickBot="1" x14ac:dyDescent="0.3">
      <c r="A132" s="288" t="s">
        <v>1321</v>
      </c>
      <c r="B132" s="447" t="s">
        <v>209</v>
      </c>
      <c r="C132" s="289" t="s">
        <v>210</v>
      </c>
      <c r="D132" s="424">
        <v>70</v>
      </c>
      <c r="E132" s="290" t="s">
        <v>17</v>
      </c>
      <c r="F132" s="529">
        <v>7.59</v>
      </c>
      <c r="G132" s="529">
        <v>13.17</v>
      </c>
      <c r="H132" s="291">
        <f t="shared" ref="H132" si="47">F132+G132</f>
        <v>20.759999999999998</v>
      </c>
      <c r="I132" s="292">
        <f t="shared" ref="I132" si="48">D132*H132</f>
        <v>1453.1999999999998</v>
      </c>
      <c r="J132" s="221"/>
    </row>
    <row r="133" spans="1:10" ht="15.75" thickBot="1" x14ac:dyDescent="0.3">
      <c r="A133" s="232">
        <v>19</v>
      </c>
      <c r="B133" s="232"/>
      <c r="C133" s="233" t="s">
        <v>670</v>
      </c>
      <c r="D133" s="284"/>
      <c r="E133" s="232"/>
      <c r="F133" s="280"/>
      <c r="G133" s="280"/>
      <c r="H133" s="259"/>
      <c r="I133" s="258"/>
      <c r="J133" s="752">
        <f>SUM(I134:I134)</f>
        <v>11451.690999999999</v>
      </c>
    </row>
    <row r="134" spans="1:10" ht="23.25" thickBot="1" x14ac:dyDescent="0.3">
      <c r="A134" s="288" t="s">
        <v>1322</v>
      </c>
      <c r="B134" s="447" t="s">
        <v>178</v>
      </c>
      <c r="C134" s="306" t="s">
        <v>75</v>
      </c>
      <c r="D134" s="424">
        <v>784.9</v>
      </c>
      <c r="E134" s="290" t="s">
        <v>15</v>
      </c>
      <c r="F134" s="530">
        <v>7.89</v>
      </c>
      <c r="G134" s="530">
        <v>6.7</v>
      </c>
      <c r="H134" s="307">
        <f t="shared" si="4"/>
        <v>14.59</v>
      </c>
      <c r="I134" s="292">
        <f>D134*H134</f>
        <v>11451.690999999999</v>
      </c>
      <c r="J134" s="222"/>
    </row>
    <row r="135" spans="1:10" ht="15.75" thickBot="1" x14ac:dyDescent="0.3">
      <c r="A135" s="232">
        <v>20</v>
      </c>
      <c r="B135" s="232"/>
      <c r="C135" s="233" t="s">
        <v>32</v>
      </c>
      <c r="D135" s="284"/>
      <c r="E135" s="232"/>
      <c r="F135" s="258"/>
      <c r="G135" s="258"/>
      <c r="H135" s="269"/>
      <c r="I135" s="258"/>
      <c r="J135" s="752">
        <f>SUM(I136:I142)</f>
        <v>405674.864</v>
      </c>
    </row>
    <row r="136" spans="1:10" x14ac:dyDescent="0.25">
      <c r="A136" s="237" t="s">
        <v>1323</v>
      </c>
      <c r="B136" s="446" t="s">
        <v>764</v>
      </c>
      <c r="C136" s="260" t="s">
        <v>771</v>
      </c>
      <c r="D136" s="424">
        <v>1380</v>
      </c>
      <c r="E136" s="239" t="s">
        <v>15</v>
      </c>
      <c r="F136" s="531">
        <v>2.36</v>
      </c>
      <c r="G136" s="531">
        <v>9.91</v>
      </c>
      <c r="H136" s="242">
        <f>F136+G136</f>
        <v>12.27</v>
      </c>
      <c r="I136" s="240">
        <f>D136*H136</f>
        <v>16932.599999999999</v>
      </c>
      <c r="J136" s="768"/>
    </row>
    <row r="137" spans="1:10" x14ac:dyDescent="0.25">
      <c r="A137" s="243" t="s">
        <v>1324</v>
      </c>
      <c r="B137" s="436" t="s">
        <v>189</v>
      </c>
      <c r="C137" s="262" t="s">
        <v>33</v>
      </c>
      <c r="D137" s="424">
        <v>3354</v>
      </c>
      <c r="E137" s="246" t="s">
        <v>15</v>
      </c>
      <c r="F137" s="532">
        <v>4.05</v>
      </c>
      <c r="G137" s="532">
        <v>9.91</v>
      </c>
      <c r="H137" s="264">
        <f t="shared" ref="H137:H142" si="49">F137+G137</f>
        <v>13.96</v>
      </c>
      <c r="I137" s="247">
        <f>D137*H137</f>
        <v>46821.840000000004</v>
      </c>
      <c r="J137" s="769"/>
    </row>
    <row r="138" spans="1:10" x14ac:dyDescent="0.25">
      <c r="A138" s="243" t="s">
        <v>1325</v>
      </c>
      <c r="B138" s="436" t="s">
        <v>761</v>
      </c>
      <c r="C138" s="262" t="s">
        <v>762</v>
      </c>
      <c r="D138" s="424">
        <v>1380</v>
      </c>
      <c r="E138" s="246" t="s">
        <v>15</v>
      </c>
      <c r="F138" s="533">
        <v>5.78</v>
      </c>
      <c r="G138" s="533">
        <v>17.68</v>
      </c>
      <c r="H138" s="264">
        <f t="shared" si="49"/>
        <v>23.46</v>
      </c>
      <c r="I138" s="247">
        <f>D138*H138</f>
        <v>32374.800000000003</v>
      </c>
      <c r="J138" s="769"/>
    </row>
    <row r="139" spans="1:10" x14ac:dyDescent="0.25">
      <c r="A139" s="243" t="s">
        <v>1326</v>
      </c>
      <c r="B139" s="436" t="s">
        <v>190</v>
      </c>
      <c r="C139" s="262" t="s">
        <v>191</v>
      </c>
      <c r="D139" s="424">
        <v>444.8</v>
      </c>
      <c r="E139" s="246" t="s">
        <v>15</v>
      </c>
      <c r="F139" s="534">
        <v>8.4</v>
      </c>
      <c r="G139" s="534">
        <v>17.68</v>
      </c>
      <c r="H139" s="264">
        <f t="shared" si="49"/>
        <v>26.08</v>
      </c>
      <c r="I139" s="247">
        <f t="shared" ref="I139:I142" si="50">D139*H139</f>
        <v>11600.384</v>
      </c>
      <c r="J139" s="769"/>
    </row>
    <row r="140" spans="1:10" x14ac:dyDescent="0.25">
      <c r="A140" s="243" t="s">
        <v>1327</v>
      </c>
      <c r="B140" s="436" t="s">
        <v>196</v>
      </c>
      <c r="C140" s="262" t="s">
        <v>81</v>
      </c>
      <c r="D140" s="424">
        <v>3354</v>
      </c>
      <c r="E140" s="265" t="s">
        <v>15</v>
      </c>
      <c r="F140" s="535">
        <v>49.78</v>
      </c>
      <c r="G140" s="535">
        <v>37.04</v>
      </c>
      <c r="H140" s="264">
        <f t="shared" si="49"/>
        <v>86.82</v>
      </c>
      <c r="I140" s="247">
        <f t="shared" ref="I140" si="51">D140*H140</f>
        <v>291194.27999999997</v>
      </c>
      <c r="J140" s="769"/>
    </row>
    <row r="141" spans="1:10" s="24" customFormat="1" x14ac:dyDescent="0.25">
      <c r="A141" s="243" t="s">
        <v>1328</v>
      </c>
      <c r="B141" s="436" t="s">
        <v>192</v>
      </c>
      <c r="C141" s="262" t="s">
        <v>193</v>
      </c>
      <c r="D141" s="424">
        <v>155</v>
      </c>
      <c r="E141" s="246" t="s">
        <v>15</v>
      </c>
      <c r="F141" s="536">
        <v>13.41</v>
      </c>
      <c r="G141" s="536">
        <v>24.69</v>
      </c>
      <c r="H141" s="264">
        <f t="shared" si="49"/>
        <v>38.1</v>
      </c>
      <c r="I141" s="247">
        <f t="shared" si="50"/>
        <v>5905.5</v>
      </c>
      <c r="J141" s="769"/>
    </row>
    <row r="142" spans="1:10" s="24" customFormat="1" ht="15.75" thickBot="1" x14ac:dyDescent="0.3">
      <c r="A142" s="251" t="s">
        <v>1329</v>
      </c>
      <c r="B142" s="444" t="s">
        <v>194</v>
      </c>
      <c r="C142" s="308" t="s">
        <v>195</v>
      </c>
      <c r="D142" s="424">
        <v>22</v>
      </c>
      <c r="E142" s="253" t="s">
        <v>15</v>
      </c>
      <c r="F142" s="537">
        <v>13.74</v>
      </c>
      <c r="G142" s="537">
        <v>24.69</v>
      </c>
      <c r="H142" s="282">
        <f t="shared" si="49"/>
        <v>38.43</v>
      </c>
      <c r="I142" s="255">
        <f t="shared" si="50"/>
        <v>845.46</v>
      </c>
      <c r="J142" s="770"/>
    </row>
    <row r="143" spans="1:10" ht="23.25" customHeight="1" thickBot="1" x14ac:dyDescent="0.3">
      <c r="A143" s="232">
        <v>21</v>
      </c>
      <c r="B143" s="232"/>
      <c r="C143" s="233" t="s">
        <v>44</v>
      </c>
      <c r="D143" s="284"/>
      <c r="E143" s="232"/>
      <c r="F143" s="258"/>
      <c r="G143" s="258"/>
      <c r="H143" s="259"/>
      <c r="I143" s="258"/>
      <c r="J143" s="752">
        <f>SUM(I144:I204)</f>
        <v>1188788.5569999998</v>
      </c>
    </row>
    <row r="144" spans="1:10" s="24" customFormat="1" x14ac:dyDescent="0.25">
      <c r="A144" s="237" t="s">
        <v>1330</v>
      </c>
      <c r="B144" s="446" t="s">
        <v>228</v>
      </c>
      <c r="C144" s="260" t="s">
        <v>229</v>
      </c>
      <c r="D144" s="424">
        <v>3</v>
      </c>
      <c r="E144" s="239" t="s">
        <v>6</v>
      </c>
      <c r="F144" s="303">
        <v>81.13</v>
      </c>
      <c r="G144" s="303">
        <v>100.1</v>
      </c>
      <c r="H144" s="261">
        <f>F144+G144</f>
        <v>181.23</v>
      </c>
      <c r="I144" s="240">
        <f>D144*H144</f>
        <v>543.68999999999994</v>
      </c>
      <c r="J144" s="762"/>
    </row>
    <row r="145" spans="1:10" s="24" customFormat="1" x14ac:dyDescent="0.25">
      <c r="A145" s="243" t="s">
        <v>1331</v>
      </c>
      <c r="B145" s="436" t="s">
        <v>234</v>
      </c>
      <c r="C145" s="262" t="s">
        <v>235</v>
      </c>
      <c r="D145" s="424">
        <v>24</v>
      </c>
      <c r="E145" s="246" t="s">
        <v>17</v>
      </c>
      <c r="F145" s="538">
        <v>20.34</v>
      </c>
      <c r="G145" s="538">
        <v>37.799999999999997</v>
      </c>
      <c r="H145" s="249">
        <f t="shared" ref="H145:H204" si="52">F145+G145</f>
        <v>58.14</v>
      </c>
      <c r="I145" s="247">
        <f t="shared" ref="I145:I200" si="53">D145*H145</f>
        <v>1395.3600000000001</v>
      </c>
      <c r="J145" s="763"/>
    </row>
    <row r="146" spans="1:10" s="24" customFormat="1" x14ac:dyDescent="0.25">
      <c r="A146" s="243" t="s">
        <v>1332</v>
      </c>
      <c r="B146" s="436" t="s">
        <v>236</v>
      </c>
      <c r="C146" s="262" t="s">
        <v>237</v>
      </c>
      <c r="D146" s="424">
        <v>18</v>
      </c>
      <c r="E146" s="246" t="s">
        <v>17</v>
      </c>
      <c r="F146" s="539">
        <v>71.290000000000006</v>
      </c>
      <c r="G146" s="539">
        <v>54.59</v>
      </c>
      <c r="H146" s="249">
        <f t="shared" si="52"/>
        <v>125.88000000000001</v>
      </c>
      <c r="I146" s="247">
        <f t="shared" si="53"/>
        <v>2265.84</v>
      </c>
      <c r="J146" s="763"/>
    </row>
    <row r="147" spans="1:10" s="24" customFormat="1" x14ac:dyDescent="0.25">
      <c r="A147" s="243" t="s">
        <v>1333</v>
      </c>
      <c r="B147" s="436" t="s">
        <v>255</v>
      </c>
      <c r="C147" s="262" t="s">
        <v>93</v>
      </c>
      <c r="D147" s="424">
        <v>369</v>
      </c>
      <c r="E147" s="265" t="s">
        <v>17</v>
      </c>
      <c r="F147" s="540">
        <v>9.4</v>
      </c>
      <c r="G147" s="540">
        <v>25.19</v>
      </c>
      <c r="H147" s="249">
        <f t="shared" si="52"/>
        <v>34.590000000000003</v>
      </c>
      <c r="I147" s="247">
        <f t="shared" ref="I147:I162" si="54">D147*H147</f>
        <v>12763.710000000001</v>
      </c>
      <c r="J147" s="763"/>
    </row>
    <row r="148" spans="1:10" s="24" customFormat="1" x14ac:dyDescent="0.25">
      <c r="A148" s="243" t="s">
        <v>1334</v>
      </c>
      <c r="B148" s="436" t="s">
        <v>256</v>
      </c>
      <c r="C148" s="262" t="s">
        <v>94</v>
      </c>
      <c r="D148" s="424">
        <v>73.2</v>
      </c>
      <c r="E148" s="265" t="s">
        <v>17</v>
      </c>
      <c r="F148" s="541">
        <v>11.67</v>
      </c>
      <c r="G148" s="541">
        <v>29.4</v>
      </c>
      <c r="H148" s="249">
        <f t="shared" si="52"/>
        <v>41.07</v>
      </c>
      <c r="I148" s="247">
        <f t="shared" si="54"/>
        <v>3006.3240000000001</v>
      </c>
      <c r="J148" s="763"/>
    </row>
    <row r="149" spans="1:10" s="24" customFormat="1" x14ac:dyDescent="0.25">
      <c r="A149" s="243" t="s">
        <v>1335</v>
      </c>
      <c r="B149" s="436" t="s">
        <v>257</v>
      </c>
      <c r="C149" s="262" t="s">
        <v>106</v>
      </c>
      <c r="D149" s="424">
        <v>13.5</v>
      </c>
      <c r="E149" s="265" t="s">
        <v>17</v>
      </c>
      <c r="F149" s="542">
        <v>22.64</v>
      </c>
      <c r="G149" s="542">
        <v>37.799999999999997</v>
      </c>
      <c r="H149" s="249">
        <f t="shared" si="52"/>
        <v>60.44</v>
      </c>
      <c r="I149" s="247">
        <f t="shared" si="54"/>
        <v>815.93999999999994</v>
      </c>
      <c r="J149" s="763"/>
    </row>
    <row r="150" spans="1:10" s="24" customFormat="1" x14ac:dyDescent="0.25">
      <c r="A150" s="243" t="s">
        <v>1336</v>
      </c>
      <c r="B150" s="436" t="s">
        <v>752</v>
      </c>
      <c r="C150" s="262" t="s">
        <v>751</v>
      </c>
      <c r="D150" s="424">
        <v>66</v>
      </c>
      <c r="E150" s="246" t="s">
        <v>6</v>
      </c>
      <c r="F150" s="543">
        <v>2.33</v>
      </c>
      <c r="G150" s="543">
        <v>7.56</v>
      </c>
      <c r="H150" s="249">
        <f t="shared" si="52"/>
        <v>9.89</v>
      </c>
      <c r="I150" s="247">
        <f t="shared" si="54"/>
        <v>652.74</v>
      </c>
      <c r="J150" s="763"/>
    </row>
    <row r="151" spans="1:10" s="24" customFormat="1" x14ac:dyDescent="0.25">
      <c r="A151" s="243" t="s">
        <v>1337</v>
      </c>
      <c r="B151" s="436" t="s">
        <v>1189</v>
      </c>
      <c r="C151" s="262" t="s">
        <v>1188</v>
      </c>
      <c r="D151" s="424">
        <v>24</v>
      </c>
      <c r="E151" s="246" t="s">
        <v>6</v>
      </c>
      <c r="F151" s="544">
        <v>2.0699999999999998</v>
      </c>
      <c r="G151" s="544">
        <v>7.56</v>
      </c>
      <c r="H151" s="249">
        <f t="shared" si="52"/>
        <v>9.629999999999999</v>
      </c>
      <c r="I151" s="247">
        <f t="shared" si="54"/>
        <v>231.11999999999998</v>
      </c>
      <c r="J151" s="763"/>
    </row>
    <row r="152" spans="1:10" s="24" customFormat="1" x14ac:dyDescent="0.25">
      <c r="A152" s="243" t="s">
        <v>1338</v>
      </c>
      <c r="B152" s="436" t="s">
        <v>748</v>
      </c>
      <c r="C152" s="262" t="s">
        <v>747</v>
      </c>
      <c r="D152" s="424">
        <v>285</v>
      </c>
      <c r="E152" s="265" t="s">
        <v>17</v>
      </c>
      <c r="F152" s="545">
        <v>6.69</v>
      </c>
      <c r="G152" s="545">
        <v>5.87</v>
      </c>
      <c r="H152" s="249">
        <f t="shared" si="52"/>
        <v>12.56</v>
      </c>
      <c r="I152" s="247">
        <f t="shared" si="54"/>
        <v>3579.6000000000004</v>
      </c>
      <c r="J152" s="763"/>
    </row>
    <row r="153" spans="1:10" s="24" customFormat="1" x14ac:dyDescent="0.25">
      <c r="A153" s="243" t="s">
        <v>1339</v>
      </c>
      <c r="B153" s="436" t="s">
        <v>262</v>
      </c>
      <c r="C153" s="262" t="s">
        <v>263</v>
      </c>
      <c r="D153" s="424">
        <v>384.9</v>
      </c>
      <c r="E153" s="265" t="s">
        <v>17</v>
      </c>
      <c r="F153" s="546">
        <v>35.86</v>
      </c>
      <c r="G153" s="546">
        <v>10.5</v>
      </c>
      <c r="H153" s="249">
        <f t="shared" si="52"/>
        <v>46.36</v>
      </c>
      <c r="I153" s="247">
        <f t="shared" si="54"/>
        <v>17843.964</v>
      </c>
      <c r="J153" s="763"/>
    </row>
    <row r="154" spans="1:10" s="24" customFormat="1" x14ac:dyDescent="0.25">
      <c r="A154" s="243" t="s">
        <v>1340</v>
      </c>
      <c r="B154" s="436" t="s">
        <v>750</v>
      </c>
      <c r="C154" s="262" t="s">
        <v>749</v>
      </c>
      <c r="D154" s="424">
        <v>384.9</v>
      </c>
      <c r="E154" s="265" t="s">
        <v>17</v>
      </c>
      <c r="F154" s="547">
        <v>5.82</v>
      </c>
      <c r="G154" s="547">
        <v>2.1</v>
      </c>
      <c r="H154" s="249">
        <f t="shared" si="52"/>
        <v>7.92</v>
      </c>
      <c r="I154" s="247">
        <f>D154*H154</f>
        <v>3048.4079999999999</v>
      </c>
      <c r="J154" s="763"/>
    </row>
    <row r="155" spans="1:10" s="24" customFormat="1" x14ac:dyDescent="0.25">
      <c r="A155" s="243" t="s">
        <v>1341</v>
      </c>
      <c r="B155" s="436" t="s">
        <v>258</v>
      </c>
      <c r="C155" s="262" t="s">
        <v>96</v>
      </c>
      <c r="D155" s="424">
        <v>803</v>
      </c>
      <c r="E155" s="265" t="s">
        <v>17</v>
      </c>
      <c r="F155" s="548">
        <v>2.76</v>
      </c>
      <c r="G155" s="548">
        <v>12.6</v>
      </c>
      <c r="H155" s="249">
        <f t="shared" si="52"/>
        <v>15.36</v>
      </c>
      <c r="I155" s="247">
        <f t="shared" si="54"/>
        <v>12334.08</v>
      </c>
      <c r="J155" s="763"/>
    </row>
    <row r="156" spans="1:10" s="24" customFormat="1" x14ac:dyDescent="0.25">
      <c r="A156" s="243" t="s">
        <v>1342</v>
      </c>
      <c r="B156" s="436" t="s">
        <v>259</v>
      </c>
      <c r="C156" s="262" t="s">
        <v>97</v>
      </c>
      <c r="D156" s="424">
        <v>220</v>
      </c>
      <c r="E156" s="265" t="s">
        <v>17</v>
      </c>
      <c r="F156" s="549">
        <v>4.53</v>
      </c>
      <c r="G156" s="549">
        <v>12.6</v>
      </c>
      <c r="H156" s="249">
        <f t="shared" si="52"/>
        <v>17.13</v>
      </c>
      <c r="I156" s="247">
        <f t="shared" si="54"/>
        <v>3768.6</v>
      </c>
      <c r="J156" s="763"/>
    </row>
    <row r="157" spans="1:10" s="24" customFormat="1" x14ac:dyDescent="0.25">
      <c r="A157" s="243" t="s">
        <v>1343</v>
      </c>
      <c r="B157" s="436" t="s">
        <v>260</v>
      </c>
      <c r="C157" s="262" t="s">
        <v>100</v>
      </c>
      <c r="D157" s="424">
        <v>118.3</v>
      </c>
      <c r="E157" s="265" t="s">
        <v>17</v>
      </c>
      <c r="F157" s="550">
        <v>124.01</v>
      </c>
      <c r="G157" s="550">
        <v>21</v>
      </c>
      <c r="H157" s="249">
        <f t="shared" si="52"/>
        <v>145.01</v>
      </c>
      <c r="I157" s="247">
        <f t="shared" si="54"/>
        <v>17154.682999999997</v>
      </c>
      <c r="J157" s="763"/>
    </row>
    <row r="158" spans="1:10" s="24" customFormat="1" x14ac:dyDescent="0.25">
      <c r="A158" s="243" t="s">
        <v>1344</v>
      </c>
      <c r="B158" s="436" t="s">
        <v>261</v>
      </c>
      <c r="C158" s="262" t="s">
        <v>101</v>
      </c>
      <c r="D158" s="424">
        <v>127.2</v>
      </c>
      <c r="E158" s="265" t="s">
        <v>17</v>
      </c>
      <c r="F158" s="551">
        <v>67.459999999999994</v>
      </c>
      <c r="G158" s="551">
        <v>21</v>
      </c>
      <c r="H158" s="249">
        <f t="shared" si="52"/>
        <v>88.46</v>
      </c>
      <c r="I158" s="247">
        <f t="shared" si="54"/>
        <v>11252.111999999999</v>
      </c>
      <c r="J158" s="763"/>
    </row>
    <row r="159" spans="1:10" s="24" customFormat="1" x14ac:dyDescent="0.25">
      <c r="A159" s="243" t="s">
        <v>1345</v>
      </c>
      <c r="B159" s="436" t="s">
        <v>1185</v>
      </c>
      <c r="C159" s="262" t="s">
        <v>1184</v>
      </c>
      <c r="D159" s="424">
        <v>127.2</v>
      </c>
      <c r="E159" s="265" t="s">
        <v>17</v>
      </c>
      <c r="F159" s="552">
        <v>44.81</v>
      </c>
      <c r="G159" s="552">
        <v>2.1</v>
      </c>
      <c r="H159" s="249">
        <f t="shared" si="52"/>
        <v>46.910000000000004</v>
      </c>
      <c r="I159" s="247">
        <f t="shared" si="54"/>
        <v>5966.9520000000002</v>
      </c>
      <c r="J159" s="763"/>
    </row>
    <row r="160" spans="1:10" s="24" customFormat="1" x14ac:dyDescent="0.25">
      <c r="A160" s="243" t="s">
        <v>1346</v>
      </c>
      <c r="B160" s="436" t="s">
        <v>744</v>
      </c>
      <c r="C160" s="262" t="s">
        <v>743</v>
      </c>
      <c r="D160" s="424">
        <v>118.3</v>
      </c>
      <c r="E160" s="246" t="s">
        <v>17</v>
      </c>
      <c r="F160" s="553">
        <v>101.18</v>
      </c>
      <c r="G160" s="553">
        <v>2.1</v>
      </c>
      <c r="H160" s="249">
        <f t="shared" si="52"/>
        <v>103.28</v>
      </c>
      <c r="I160" s="247">
        <f t="shared" si="54"/>
        <v>12218.023999999999</v>
      </c>
      <c r="J160" s="763"/>
    </row>
    <row r="161" spans="1:10" s="24" customFormat="1" x14ac:dyDescent="0.25">
      <c r="A161" s="243" t="s">
        <v>1347</v>
      </c>
      <c r="B161" s="436" t="s">
        <v>1186</v>
      </c>
      <c r="C161" s="262" t="s">
        <v>1187</v>
      </c>
      <c r="D161" s="424">
        <v>63</v>
      </c>
      <c r="E161" s="246" t="s">
        <v>17</v>
      </c>
      <c r="F161" s="554">
        <v>8.08</v>
      </c>
      <c r="G161" s="554">
        <v>10.5</v>
      </c>
      <c r="H161" s="249">
        <f t="shared" si="52"/>
        <v>18.579999999999998</v>
      </c>
      <c r="I161" s="247">
        <f t="shared" si="54"/>
        <v>1170.54</v>
      </c>
      <c r="J161" s="763"/>
    </row>
    <row r="162" spans="1:10" s="24" customFormat="1" x14ac:dyDescent="0.25">
      <c r="A162" s="243" t="s">
        <v>1348</v>
      </c>
      <c r="B162" s="436" t="s">
        <v>746</v>
      </c>
      <c r="C162" s="262" t="s">
        <v>745</v>
      </c>
      <c r="D162" s="424">
        <v>60</v>
      </c>
      <c r="E162" s="246" t="s">
        <v>6</v>
      </c>
      <c r="F162" s="555">
        <v>13.49</v>
      </c>
      <c r="G162" s="555">
        <v>10.5</v>
      </c>
      <c r="H162" s="249">
        <f t="shared" si="52"/>
        <v>23.990000000000002</v>
      </c>
      <c r="I162" s="247">
        <f t="shared" si="54"/>
        <v>1439.4</v>
      </c>
      <c r="J162" s="763"/>
    </row>
    <row r="163" spans="1:10" s="24" customFormat="1" x14ac:dyDescent="0.25">
      <c r="A163" s="243" t="s">
        <v>1349</v>
      </c>
      <c r="B163" s="436" t="s">
        <v>238</v>
      </c>
      <c r="C163" s="262" t="s">
        <v>239</v>
      </c>
      <c r="D163" s="424">
        <v>27984</v>
      </c>
      <c r="E163" s="246" t="s">
        <v>17</v>
      </c>
      <c r="F163" s="556">
        <v>2.62</v>
      </c>
      <c r="G163" s="556">
        <v>1.68</v>
      </c>
      <c r="H163" s="249">
        <f t="shared" si="52"/>
        <v>4.3</v>
      </c>
      <c r="I163" s="247">
        <f t="shared" si="53"/>
        <v>120331.2</v>
      </c>
      <c r="J163" s="763"/>
    </row>
    <row r="164" spans="1:10" s="24" customFormat="1" x14ac:dyDescent="0.25">
      <c r="A164" s="243" t="s">
        <v>1350</v>
      </c>
      <c r="B164" s="436" t="s">
        <v>240</v>
      </c>
      <c r="C164" s="262" t="s">
        <v>241</v>
      </c>
      <c r="D164" s="424">
        <v>3696</v>
      </c>
      <c r="E164" s="246" t="s">
        <v>17</v>
      </c>
      <c r="F164" s="557">
        <v>4.09</v>
      </c>
      <c r="G164" s="557">
        <v>2.52</v>
      </c>
      <c r="H164" s="249">
        <f t="shared" si="52"/>
        <v>6.6099999999999994</v>
      </c>
      <c r="I164" s="247">
        <f t="shared" si="53"/>
        <v>24430.559999999998</v>
      </c>
      <c r="J164" s="763"/>
    </row>
    <row r="165" spans="1:10" s="24" customFormat="1" x14ac:dyDescent="0.25">
      <c r="A165" s="243" t="s">
        <v>1351</v>
      </c>
      <c r="B165" s="436" t="s">
        <v>242</v>
      </c>
      <c r="C165" s="262" t="s">
        <v>243</v>
      </c>
      <c r="D165" s="424">
        <v>1540</v>
      </c>
      <c r="E165" s="246" t="s">
        <v>17</v>
      </c>
      <c r="F165" s="558">
        <v>6.61</v>
      </c>
      <c r="G165" s="558">
        <v>2.94</v>
      </c>
      <c r="H165" s="249">
        <f t="shared" si="52"/>
        <v>9.5500000000000007</v>
      </c>
      <c r="I165" s="247">
        <f t="shared" si="53"/>
        <v>14707.000000000002</v>
      </c>
      <c r="J165" s="763"/>
    </row>
    <row r="166" spans="1:10" s="24" customFormat="1" x14ac:dyDescent="0.25">
      <c r="A166" s="243" t="s">
        <v>1352</v>
      </c>
      <c r="B166" s="436" t="s">
        <v>244</v>
      </c>
      <c r="C166" s="262" t="s">
        <v>245</v>
      </c>
      <c r="D166" s="424">
        <v>1108</v>
      </c>
      <c r="E166" s="246" t="s">
        <v>17</v>
      </c>
      <c r="F166" s="559">
        <v>11.14</v>
      </c>
      <c r="G166" s="559">
        <v>3.36</v>
      </c>
      <c r="H166" s="249">
        <f t="shared" si="52"/>
        <v>14.5</v>
      </c>
      <c r="I166" s="247">
        <f t="shared" si="53"/>
        <v>16066</v>
      </c>
      <c r="J166" s="763"/>
    </row>
    <row r="167" spans="1:10" s="24" customFormat="1" x14ac:dyDescent="0.25">
      <c r="A167" s="243" t="s">
        <v>1353</v>
      </c>
      <c r="B167" s="436" t="s">
        <v>618</v>
      </c>
      <c r="C167" s="262" t="s">
        <v>1208</v>
      </c>
      <c r="D167" s="424">
        <v>756</v>
      </c>
      <c r="E167" s="246" t="s">
        <v>6</v>
      </c>
      <c r="F167" s="560">
        <v>0.81</v>
      </c>
      <c r="G167" s="560">
        <v>3.36</v>
      </c>
      <c r="H167" s="249">
        <f t="shared" si="52"/>
        <v>4.17</v>
      </c>
      <c r="I167" s="247">
        <f t="shared" si="53"/>
        <v>3152.52</v>
      </c>
      <c r="J167" s="763"/>
    </row>
    <row r="168" spans="1:10" s="24" customFormat="1" x14ac:dyDescent="0.25">
      <c r="A168" s="243" t="s">
        <v>1354</v>
      </c>
      <c r="B168" s="436" t="s">
        <v>444</v>
      </c>
      <c r="C168" s="262" t="s">
        <v>443</v>
      </c>
      <c r="D168" s="424">
        <v>51</v>
      </c>
      <c r="E168" s="246" t="s">
        <v>6</v>
      </c>
      <c r="F168" s="561">
        <v>4.8099999999999996</v>
      </c>
      <c r="G168" s="561">
        <v>6.3</v>
      </c>
      <c r="H168" s="249">
        <f t="shared" si="52"/>
        <v>11.11</v>
      </c>
      <c r="I168" s="247">
        <f t="shared" si="53"/>
        <v>566.61</v>
      </c>
      <c r="J168" s="763"/>
    </row>
    <row r="169" spans="1:10" s="24" customFormat="1" x14ac:dyDescent="0.25">
      <c r="A169" s="243" t="s">
        <v>1355</v>
      </c>
      <c r="B169" s="436" t="s">
        <v>1201</v>
      </c>
      <c r="C169" s="262" t="s">
        <v>1200</v>
      </c>
      <c r="D169" s="424">
        <v>16</v>
      </c>
      <c r="E169" s="246" t="s">
        <v>6</v>
      </c>
      <c r="F169" s="562">
        <v>7.21</v>
      </c>
      <c r="G169" s="562">
        <v>6.3</v>
      </c>
      <c r="H169" s="249">
        <f t="shared" si="52"/>
        <v>13.51</v>
      </c>
      <c r="I169" s="247">
        <f t="shared" si="53"/>
        <v>216.16</v>
      </c>
      <c r="J169" s="763"/>
    </row>
    <row r="170" spans="1:10" s="24" customFormat="1" x14ac:dyDescent="0.25">
      <c r="A170" s="243" t="s">
        <v>1356</v>
      </c>
      <c r="B170" s="436" t="s">
        <v>1205</v>
      </c>
      <c r="C170" s="262" t="s">
        <v>1202</v>
      </c>
      <c r="D170" s="424">
        <v>2</v>
      </c>
      <c r="E170" s="246" t="s">
        <v>6</v>
      </c>
      <c r="F170" s="563">
        <v>11.86</v>
      </c>
      <c r="G170" s="563">
        <v>6.3</v>
      </c>
      <c r="H170" s="249">
        <f t="shared" si="52"/>
        <v>18.16</v>
      </c>
      <c r="I170" s="247">
        <f t="shared" si="53"/>
        <v>36.32</v>
      </c>
      <c r="J170" s="763"/>
    </row>
    <row r="171" spans="1:10" s="24" customFormat="1" x14ac:dyDescent="0.25">
      <c r="A171" s="243" t="s">
        <v>1357</v>
      </c>
      <c r="B171" s="436" t="s">
        <v>1204</v>
      </c>
      <c r="C171" s="262" t="s">
        <v>1203</v>
      </c>
      <c r="D171" s="424">
        <v>80</v>
      </c>
      <c r="E171" s="246" t="s">
        <v>6</v>
      </c>
      <c r="F171" s="564">
        <v>18.28</v>
      </c>
      <c r="G171" s="564">
        <v>6.3</v>
      </c>
      <c r="H171" s="249">
        <f t="shared" si="52"/>
        <v>24.580000000000002</v>
      </c>
      <c r="I171" s="247">
        <f t="shared" si="53"/>
        <v>1966.4</v>
      </c>
      <c r="J171" s="763"/>
    </row>
    <row r="172" spans="1:10" s="24" customFormat="1" x14ac:dyDescent="0.25">
      <c r="A172" s="243" t="s">
        <v>1358</v>
      </c>
      <c r="B172" s="436" t="s">
        <v>1207</v>
      </c>
      <c r="C172" s="262" t="s">
        <v>1206</v>
      </c>
      <c r="D172" s="424">
        <v>32</v>
      </c>
      <c r="E172" s="246" t="s">
        <v>6</v>
      </c>
      <c r="F172" s="565">
        <v>24.28</v>
      </c>
      <c r="G172" s="565">
        <v>8.4</v>
      </c>
      <c r="H172" s="249">
        <f t="shared" si="52"/>
        <v>32.68</v>
      </c>
      <c r="I172" s="247">
        <f t="shared" si="53"/>
        <v>1045.76</v>
      </c>
      <c r="J172" s="763"/>
    </row>
    <row r="173" spans="1:10" s="24" customFormat="1" x14ac:dyDescent="0.25">
      <c r="A173" s="243" t="s">
        <v>1359</v>
      </c>
      <c r="B173" s="436" t="s">
        <v>1094</v>
      </c>
      <c r="C173" s="262" t="s">
        <v>1092</v>
      </c>
      <c r="D173" s="424">
        <v>136</v>
      </c>
      <c r="E173" s="246" t="s">
        <v>6</v>
      </c>
      <c r="F173" s="566">
        <v>36.14</v>
      </c>
      <c r="G173" s="566">
        <v>8.4</v>
      </c>
      <c r="H173" s="249">
        <f t="shared" si="52"/>
        <v>44.54</v>
      </c>
      <c r="I173" s="247">
        <f t="shared" si="53"/>
        <v>6057.44</v>
      </c>
      <c r="J173" s="763"/>
    </row>
    <row r="174" spans="1:10" s="24" customFormat="1" x14ac:dyDescent="0.25">
      <c r="A174" s="243" t="s">
        <v>1360</v>
      </c>
      <c r="B174" s="436" t="s">
        <v>726</v>
      </c>
      <c r="C174" s="262" t="s">
        <v>725</v>
      </c>
      <c r="D174" s="424">
        <v>1940</v>
      </c>
      <c r="E174" s="246" t="s">
        <v>17</v>
      </c>
      <c r="F174" s="567">
        <v>0.72</v>
      </c>
      <c r="G174" s="567">
        <v>3.36</v>
      </c>
      <c r="H174" s="249">
        <f t="shared" si="52"/>
        <v>4.08</v>
      </c>
      <c r="I174" s="247">
        <f t="shared" si="53"/>
        <v>7915.2</v>
      </c>
      <c r="J174" s="763"/>
    </row>
    <row r="175" spans="1:10" x14ac:dyDescent="0.25">
      <c r="A175" s="243" t="s">
        <v>1361</v>
      </c>
      <c r="B175" s="436" t="s">
        <v>264</v>
      </c>
      <c r="C175" s="262" t="s">
        <v>265</v>
      </c>
      <c r="D175" s="424">
        <v>1476</v>
      </c>
      <c r="E175" s="246" t="s">
        <v>17</v>
      </c>
      <c r="F175" s="568">
        <v>3.8</v>
      </c>
      <c r="G175" s="568">
        <v>4.62</v>
      </c>
      <c r="H175" s="249">
        <f t="shared" si="52"/>
        <v>8.42</v>
      </c>
      <c r="I175" s="247">
        <f t="shared" ref="I175" si="55">D175*H175</f>
        <v>12427.92</v>
      </c>
      <c r="J175" s="763"/>
    </row>
    <row r="176" spans="1:10" x14ac:dyDescent="0.25">
      <c r="A176" s="243" t="s">
        <v>1362</v>
      </c>
      <c r="B176" s="436" t="s">
        <v>1179</v>
      </c>
      <c r="C176" s="262" t="s">
        <v>1178</v>
      </c>
      <c r="D176" s="424">
        <v>156</v>
      </c>
      <c r="E176" s="246" t="s">
        <v>17</v>
      </c>
      <c r="F176" s="569">
        <v>15.06</v>
      </c>
      <c r="G176" s="569">
        <v>3.78</v>
      </c>
      <c r="H176" s="249">
        <f t="shared" si="52"/>
        <v>18.84</v>
      </c>
      <c r="I176" s="247">
        <f t="shared" ref="I176:I181" si="56">D176*H176</f>
        <v>2939.04</v>
      </c>
      <c r="J176" s="763"/>
    </row>
    <row r="177" spans="1:10" x14ac:dyDescent="0.25">
      <c r="A177" s="243" t="s">
        <v>1363</v>
      </c>
      <c r="B177" s="436" t="s">
        <v>1181</v>
      </c>
      <c r="C177" s="262" t="s">
        <v>1180</v>
      </c>
      <c r="D177" s="424">
        <v>16</v>
      </c>
      <c r="E177" s="246" t="s">
        <v>17</v>
      </c>
      <c r="F177" s="570">
        <v>45.03</v>
      </c>
      <c r="G177" s="570">
        <v>8.4</v>
      </c>
      <c r="H177" s="249">
        <f t="shared" si="52"/>
        <v>53.43</v>
      </c>
      <c r="I177" s="247">
        <f t="shared" si="56"/>
        <v>854.88</v>
      </c>
      <c r="J177" s="763"/>
    </row>
    <row r="178" spans="1:10" x14ac:dyDescent="0.25">
      <c r="A178" s="243" t="s">
        <v>1364</v>
      </c>
      <c r="B178" s="436" t="s">
        <v>724</v>
      </c>
      <c r="C178" s="262" t="s">
        <v>723</v>
      </c>
      <c r="D178" s="424">
        <v>1980</v>
      </c>
      <c r="E178" s="246" t="s">
        <v>17</v>
      </c>
      <c r="F178" s="571">
        <v>75.77</v>
      </c>
      <c r="G178" s="571">
        <v>12.6</v>
      </c>
      <c r="H178" s="249">
        <f t="shared" si="52"/>
        <v>88.36999999999999</v>
      </c>
      <c r="I178" s="247">
        <f t="shared" si="56"/>
        <v>174972.59999999998</v>
      </c>
      <c r="J178" s="763"/>
    </row>
    <row r="179" spans="1:10" x14ac:dyDescent="0.25">
      <c r="A179" s="243" t="s">
        <v>1365</v>
      </c>
      <c r="B179" s="436" t="s">
        <v>1183</v>
      </c>
      <c r="C179" s="262" t="s">
        <v>1182</v>
      </c>
      <c r="D179" s="424">
        <v>315</v>
      </c>
      <c r="E179" s="246" t="s">
        <v>17</v>
      </c>
      <c r="F179" s="572">
        <v>105.05</v>
      </c>
      <c r="G179" s="572">
        <v>14.69</v>
      </c>
      <c r="H179" s="249">
        <f t="shared" si="52"/>
        <v>119.74</v>
      </c>
      <c r="I179" s="247">
        <f t="shared" si="56"/>
        <v>37718.1</v>
      </c>
      <c r="J179" s="763"/>
    </row>
    <row r="180" spans="1:10" x14ac:dyDescent="0.25">
      <c r="A180" s="243" t="s">
        <v>1366</v>
      </c>
      <c r="B180" s="436" t="s">
        <v>1100</v>
      </c>
      <c r="C180" s="262" t="s">
        <v>1098</v>
      </c>
      <c r="D180" s="424">
        <v>1258</v>
      </c>
      <c r="E180" s="246" t="s">
        <v>17</v>
      </c>
      <c r="F180" s="573">
        <v>211.97</v>
      </c>
      <c r="G180" s="573">
        <v>18.899999999999999</v>
      </c>
      <c r="H180" s="249">
        <f t="shared" si="52"/>
        <v>230.87</v>
      </c>
      <c r="I180" s="247">
        <f t="shared" si="56"/>
        <v>290434.46000000002</v>
      </c>
      <c r="J180" s="763"/>
    </row>
    <row r="181" spans="1:10" x14ac:dyDescent="0.25">
      <c r="A181" s="243" t="s">
        <v>1367</v>
      </c>
      <c r="B181" s="436" t="s">
        <v>741</v>
      </c>
      <c r="C181" s="262" t="s">
        <v>740</v>
      </c>
      <c r="D181" s="424">
        <v>502</v>
      </c>
      <c r="E181" s="246" t="s">
        <v>17</v>
      </c>
      <c r="F181" s="574">
        <v>9.42</v>
      </c>
      <c r="G181" s="574">
        <v>6.3</v>
      </c>
      <c r="H181" s="249">
        <f t="shared" si="52"/>
        <v>15.719999999999999</v>
      </c>
      <c r="I181" s="247">
        <f t="shared" si="56"/>
        <v>7891.44</v>
      </c>
      <c r="J181" s="763"/>
    </row>
    <row r="182" spans="1:10" x14ac:dyDescent="0.25">
      <c r="A182" s="243" t="s">
        <v>1368</v>
      </c>
      <c r="B182" s="436" t="s">
        <v>246</v>
      </c>
      <c r="C182" s="262" t="s">
        <v>1177</v>
      </c>
      <c r="D182" s="424">
        <v>49</v>
      </c>
      <c r="E182" s="246" t="s">
        <v>6</v>
      </c>
      <c r="F182" s="575">
        <v>15.86</v>
      </c>
      <c r="G182" s="575">
        <v>12.6</v>
      </c>
      <c r="H182" s="249">
        <f t="shared" si="52"/>
        <v>28.46</v>
      </c>
      <c r="I182" s="247">
        <f t="shared" si="53"/>
        <v>1394.54</v>
      </c>
      <c r="J182" s="763"/>
    </row>
    <row r="183" spans="1:10" x14ac:dyDescent="0.25">
      <c r="A183" s="243" t="s">
        <v>1369</v>
      </c>
      <c r="B183" s="436" t="s">
        <v>247</v>
      </c>
      <c r="C183" s="262" t="s">
        <v>248</v>
      </c>
      <c r="D183" s="424">
        <v>95</v>
      </c>
      <c r="E183" s="246" t="s">
        <v>6</v>
      </c>
      <c r="F183" s="576">
        <v>52.09</v>
      </c>
      <c r="G183" s="576">
        <v>12.6</v>
      </c>
      <c r="H183" s="249">
        <f t="shared" si="52"/>
        <v>64.69</v>
      </c>
      <c r="I183" s="247">
        <f t="shared" si="53"/>
        <v>6145.55</v>
      </c>
      <c r="J183" s="763"/>
    </row>
    <row r="184" spans="1:10" x14ac:dyDescent="0.25">
      <c r="A184" s="243" t="s">
        <v>1370</v>
      </c>
      <c r="B184" s="436" t="s">
        <v>268</v>
      </c>
      <c r="C184" s="262" t="s">
        <v>86</v>
      </c>
      <c r="D184" s="424">
        <v>853</v>
      </c>
      <c r="E184" s="265" t="s">
        <v>76</v>
      </c>
      <c r="F184" s="298">
        <v>16.03</v>
      </c>
      <c r="G184" s="298">
        <v>12.6</v>
      </c>
      <c r="H184" s="249">
        <f t="shared" si="52"/>
        <v>28.630000000000003</v>
      </c>
      <c r="I184" s="247">
        <f t="shared" si="53"/>
        <v>24421.390000000003</v>
      </c>
      <c r="J184" s="763"/>
    </row>
    <row r="185" spans="1:10" x14ac:dyDescent="0.25">
      <c r="A185" s="243" t="s">
        <v>1371</v>
      </c>
      <c r="B185" s="436" t="s">
        <v>250</v>
      </c>
      <c r="C185" s="262" t="s">
        <v>46</v>
      </c>
      <c r="D185" s="424">
        <v>87</v>
      </c>
      <c r="E185" s="246" t="s">
        <v>6</v>
      </c>
      <c r="F185" s="577">
        <v>8.59</v>
      </c>
      <c r="G185" s="577">
        <v>14.28</v>
      </c>
      <c r="H185" s="249">
        <f t="shared" si="52"/>
        <v>22.869999999999997</v>
      </c>
      <c r="I185" s="247">
        <f t="shared" si="53"/>
        <v>1989.6899999999998</v>
      </c>
      <c r="J185" s="763"/>
    </row>
    <row r="186" spans="1:10" x14ac:dyDescent="0.25">
      <c r="A186" s="243" t="s">
        <v>1372</v>
      </c>
      <c r="B186" s="436" t="s">
        <v>251</v>
      </c>
      <c r="C186" s="262" t="s">
        <v>110</v>
      </c>
      <c r="D186" s="424">
        <v>90</v>
      </c>
      <c r="E186" s="246" t="s">
        <v>6</v>
      </c>
      <c r="F186" s="578">
        <v>11.88</v>
      </c>
      <c r="G186" s="578">
        <v>21</v>
      </c>
      <c r="H186" s="249">
        <f t="shared" si="52"/>
        <v>32.880000000000003</v>
      </c>
      <c r="I186" s="247">
        <f t="shared" ref="I186:I190" si="57">D186*H186</f>
        <v>2959.2000000000003</v>
      </c>
      <c r="J186" s="763"/>
    </row>
    <row r="187" spans="1:10" x14ac:dyDescent="0.25">
      <c r="A187" s="243" t="s">
        <v>1373</v>
      </c>
      <c r="B187" s="436" t="s">
        <v>252</v>
      </c>
      <c r="C187" s="262" t="s">
        <v>95</v>
      </c>
      <c r="D187" s="424">
        <v>65</v>
      </c>
      <c r="E187" s="265" t="s">
        <v>76</v>
      </c>
      <c r="F187" s="579">
        <v>16.98</v>
      </c>
      <c r="G187" s="579">
        <v>21</v>
      </c>
      <c r="H187" s="249">
        <f t="shared" si="52"/>
        <v>37.980000000000004</v>
      </c>
      <c r="I187" s="247">
        <f t="shared" si="57"/>
        <v>2468.7000000000003</v>
      </c>
      <c r="J187" s="763"/>
    </row>
    <row r="188" spans="1:10" x14ac:dyDescent="0.25">
      <c r="A188" s="243" t="s">
        <v>1374</v>
      </c>
      <c r="B188" s="436" t="s">
        <v>266</v>
      </c>
      <c r="C188" s="262" t="s">
        <v>99</v>
      </c>
      <c r="D188" s="424">
        <v>238</v>
      </c>
      <c r="E188" s="265" t="s">
        <v>6</v>
      </c>
      <c r="F188" s="580">
        <v>3.15</v>
      </c>
      <c r="G188" s="580">
        <v>10.5</v>
      </c>
      <c r="H188" s="249">
        <f t="shared" si="52"/>
        <v>13.65</v>
      </c>
      <c r="I188" s="247">
        <f t="shared" si="57"/>
        <v>3248.7000000000003</v>
      </c>
      <c r="J188" s="763"/>
    </row>
    <row r="189" spans="1:10" x14ac:dyDescent="0.25">
      <c r="A189" s="243" t="s">
        <v>1375</v>
      </c>
      <c r="B189" s="436" t="s">
        <v>267</v>
      </c>
      <c r="C189" s="262" t="s">
        <v>98</v>
      </c>
      <c r="D189" s="424">
        <v>425</v>
      </c>
      <c r="E189" s="265" t="s">
        <v>6</v>
      </c>
      <c r="F189" s="581">
        <v>6.68</v>
      </c>
      <c r="G189" s="581">
        <v>10.5</v>
      </c>
      <c r="H189" s="249">
        <f t="shared" si="52"/>
        <v>17.18</v>
      </c>
      <c r="I189" s="247">
        <f t="shared" si="57"/>
        <v>7301.5</v>
      </c>
      <c r="J189" s="763"/>
    </row>
    <row r="190" spans="1:10" x14ac:dyDescent="0.25">
      <c r="A190" s="243" t="s">
        <v>1376</v>
      </c>
      <c r="B190" s="436" t="s">
        <v>269</v>
      </c>
      <c r="C190" s="262" t="s">
        <v>107</v>
      </c>
      <c r="D190" s="424">
        <v>506</v>
      </c>
      <c r="E190" s="246" t="s">
        <v>6</v>
      </c>
      <c r="F190" s="582">
        <v>6.95</v>
      </c>
      <c r="G190" s="582">
        <v>8.4</v>
      </c>
      <c r="H190" s="249">
        <f t="shared" si="52"/>
        <v>15.350000000000001</v>
      </c>
      <c r="I190" s="247">
        <f t="shared" si="57"/>
        <v>7767.1</v>
      </c>
      <c r="J190" s="763"/>
    </row>
    <row r="191" spans="1:10" ht="27.75" customHeight="1" x14ac:dyDescent="0.25">
      <c r="A191" s="243" t="s">
        <v>1377</v>
      </c>
      <c r="B191" s="436" t="s">
        <v>385</v>
      </c>
      <c r="C191" s="262" t="s">
        <v>386</v>
      </c>
      <c r="D191" s="424">
        <v>167</v>
      </c>
      <c r="E191" s="246" t="s">
        <v>6</v>
      </c>
      <c r="F191" s="583">
        <v>148.78</v>
      </c>
      <c r="G191" s="583">
        <v>16.8</v>
      </c>
      <c r="H191" s="249">
        <f t="shared" si="52"/>
        <v>165.58</v>
      </c>
      <c r="I191" s="247">
        <f t="shared" si="53"/>
        <v>27651.86</v>
      </c>
      <c r="J191" s="763"/>
    </row>
    <row r="192" spans="1:10" ht="29.25" customHeight="1" x14ac:dyDescent="0.25">
      <c r="A192" s="285" t="s">
        <v>1378</v>
      </c>
      <c r="B192" s="436" t="s">
        <v>2272</v>
      </c>
      <c r="C192" s="262" t="s">
        <v>739</v>
      </c>
      <c r="D192" s="424">
        <v>84</v>
      </c>
      <c r="E192" s="246" t="s">
        <v>6</v>
      </c>
      <c r="F192" s="584">
        <v>194.79</v>
      </c>
      <c r="G192" s="584">
        <v>16.8</v>
      </c>
      <c r="H192" s="249">
        <f t="shared" si="52"/>
        <v>211.59</v>
      </c>
      <c r="I192" s="287">
        <f t="shared" si="53"/>
        <v>17773.560000000001</v>
      </c>
      <c r="J192" s="763"/>
    </row>
    <row r="193" spans="1:10" s="24" customFormat="1" ht="18" customHeight="1" x14ac:dyDescent="0.25">
      <c r="A193" s="243" t="s">
        <v>1379</v>
      </c>
      <c r="B193" s="436" t="s">
        <v>738</v>
      </c>
      <c r="C193" s="262" t="s">
        <v>737</v>
      </c>
      <c r="D193" s="424">
        <v>670</v>
      </c>
      <c r="E193" s="246" t="s">
        <v>6</v>
      </c>
      <c r="F193" s="585">
        <v>36.380000000000003</v>
      </c>
      <c r="G193" s="585">
        <v>3.35</v>
      </c>
      <c r="H193" s="249">
        <f t="shared" si="52"/>
        <v>39.730000000000004</v>
      </c>
      <c r="I193" s="247">
        <f t="shared" si="53"/>
        <v>26619.100000000002</v>
      </c>
      <c r="J193" s="763"/>
    </row>
    <row r="194" spans="1:10" s="30" customFormat="1" ht="33.75" x14ac:dyDescent="0.25">
      <c r="A194" s="285" t="s">
        <v>1380</v>
      </c>
      <c r="B194" s="273" t="s">
        <v>31</v>
      </c>
      <c r="C194" s="262" t="s">
        <v>1167</v>
      </c>
      <c r="D194" s="424">
        <v>1</v>
      </c>
      <c r="E194" s="265" t="s">
        <v>76</v>
      </c>
      <c r="F194" s="298">
        <v>85164.18</v>
      </c>
      <c r="G194" s="298">
        <v>177.39</v>
      </c>
      <c r="H194" s="249">
        <f t="shared" si="52"/>
        <v>85341.569999999992</v>
      </c>
      <c r="I194" s="287">
        <f>D194*H194</f>
        <v>85341.569999999992</v>
      </c>
      <c r="J194" s="763"/>
    </row>
    <row r="195" spans="1:10" s="24" customFormat="1" ht="33.75" x14ac:dyDescent="0.25">
      <c r="A195" s="285" t="s">
        <v>1381</v>
      </c>
      <c r="B195" s="273" t="s">
        <v>31</v>
      </c>
      <c r="C195" s="262" t="s">
        <v>1166</v>
      </c>
      <c r="D195" s="424">
        <v>1</v>
      </c>
      <c r="E195" s="265" t="s">
        <v>76</v>
      </c>
      <c r="F195" s="298">
        <v>57314.68</v>
      </c>
      <c r="G195" s="298">
        <v>177.39</v>
      </c>
      <c r="H195" s="249">
        <f t="shared" si="52"/>
        <v>57492.07</v>
      </c>
      <c r="I195" s="287">
        <f t="shared" si="53"/>
        <v>57492.07</v>
      </c>
      <c r="J195" s="763"/>
    </row>
    <row r="196" spans="1:10" s="24" customFormat="1" ht="45" x14ac:dyDescent="0.25">
      <c r="A196" s="285" t="s">
        <v>1382</v>
      </c>
      <c r="B196" s="273" t="s">
        <v>31</v>
      </c>
      <c r="C196" s="262" t="s">
        <v>1165</v>
      </c>
      <c r="D196" s="424">
        <v>1</v>
      </c>
      <c r="E196" s="265" t="s">
        <v>76</v>
      </c>
      <c r="F196" s="298">
        <v>11750.06</v>
      </c>
      <c r="G196" s="298">
        <v>177.39</v>
      </c>
      <c r="H196" s="249">
        <f t="shared" si="52"/>
        <v>11927.449999999999</v>
      </c>
      <c r="I196" s="287">
        <f t="shared" si="53"/>
        <v>11927.449999999999</v>
      </c>
      <c r="J196" s="763"/>
    </row>
    <row r="197" spans="1:10" s="24" customFormat="1" ht="45" x14ac:dyDescent="0.25">
      <c r="A197" s="285" t="s">
        <v>1383</v>
      </c>
      <c r="B197" s="273" t="s">
        <v>31</v>
      </c>
      <c r="C197" s="262" t="s">
        <v>1168</v>
      </c>
      <c r="D197" s="424">
        <v>1</v>
      </c>
      <c r="E197" s="265" t="s">
        <v>76</v>
      </c>
      <c r="F197" s="298">
        <v>13392.06</v>
      </c>
      <c r="G197" s="298">
        <v>177.39</v>
      </c>
      <c r="H197" s="249">
        <f t="shared" si="52"/>
        <v>13569.449999999999</v>
      </c>
      <c r="I197" s="287">
        <f t="shared" si="53"/>
        <v>13569.449999999999</v>
      </c>
      <c r="J197" s="763"/>
    </row>
    <row r="198" spans="1:10" s="24" customFormat="1" ht="45" x14ac:dyDescent="0.25">
      <c r="A198" s="285" t="s">
        <v>1384</v>
      </c>
      <c r="B198" s="273" t="s">
        <v>31</v>
      </c>
      <c r="C198" s="262" t="s">
        <v>1169</v>
      </c>
      <c r="D198" s="424">
        <v>1</v>
      </c>
      <c r="E198" s="265" t="s">
        <v>76</v>
      </c>
      <c r="F198" s="298">
        <v>10665.67</v>
      </c>
      <c r="G198" s="298">
        <v>177.39</v>
      </c>
      <c r="H198" s="249">
        <f t="shared" si="52"/>
        <v>10843.06</v>
      </c>
      <c r="I198" s="287">
        <f t="shared" si="53"/>
        <v>10843.06</v>
      </c>
      <c r="J198" s="763"/>
    </row>
    <row r="199" spans="1:10" s="24" customFormat="1" ht="45" x14ac:dyDescent="0.25">
      <c r="A199" s="285" t="s">
        <v>1385</v>
      </c>
      <c r="B199" s="273" t="s">
        <v>31</v>
      </c>
      <c r="C199" s="262" t="s">
        <v>1170</v>
      </c>
      <c r="D199" s="424">
        <v>1</v>
      </c>
      <c r="E199" s="265" t="s">
        <v>76</v>
      </c>
      <c r="F199" s="298">
        <v>5036.41</v>
      </c>
      <c r="G199" s="298">
        <v>177.39</v>
      </c>
      <c r="H199" s="249">
        <f t="shared" si="52"/>
        <v>5213.8</v>
      </c>
      <c r="I199" s="287">
        <f t="shared" si="53"/>
        <v>5213.8</v>
      </c>
      <c r="J199" s="763"/>
    </row>
    <row r="200" spans="1:10" s="24" customFormat="1" ht="45" x14ac:dyDescent="0.25">
      <c r="A200" s="285" t="s">
        <v>1386</v>
      </c>
      <c r="B200" s="273" t="s">
        <v>31</v>
      </c>
      <c r="C200" s="262" t="s">
        <v>1171</v>
      </c>
      <c r="D200" s="424">
        <v>1</v>
      </c>
      <c r="E200" s="265" t="s">
        <v>76</v>
      </c>
      <c r="F200" s="298">
        <v>10177.83</v>
      </c>
      <c r="G200" s="298">
        <v>177.39</v>
      </c>
      <c r="H200" s="249">
        <f t="shared" si="52"/>
        <v>10355.219999999999</v>
      </c>
      <c r="I200" s="287">
        <f t="shared" si="53"/>
        <v>10355.219999999999</v>
      </c>
      <c r="J200" s="763"/>
    </row>
    <row r="201" spans="1:10" s="30" customFormat="1" x14ac:dyDescent="0.25">
      <c r="A201" s="243" t="s">
        <v>1387</v>
      </c>
      <c r="B201" s="436" t="s">
        <v>270</v>
      </c>
      <c r="C201" s="262" t="s">
        <v>102</v>
      </c>
      <c r="D201" s="424">
        <v>5</v>
      </c>
      <c r="E201" s="246" t="s">
        <v>6</v>
      </c>
      <c r="F201" s="586">
        <v>1148.8399999999999</v>
      </c>
      <c r="G201" s="586">
        <v>295.95</v>
      </c>
      <c r="H201" s="249">
        <f t="shared" si="52"/>
        <v>1444.79</v>
      </c>
      <c r="I201" s="247">
        <f t="shared" ref="I201:I204" si="58">D201*H201</f>
        <v>7223.95</v>
      </c>
      <c r="J201" s="763"/>
    </row>
    <row r="202" spans="1:10" s="30" customFormat="1" x14ac:dyDescent="0.25">
      <c r="A202" s="243" t="s">
        <v>1388</v>
      </c>
      <c r="B202" s="436" t="s">
        <v>273</v>
      </c>
      <c r="C202" s="262" t="s">
        <v>274</v>
      </c>
      <c r="D202" s="424">
        <v>5</v>
      </c>
      <c r="E202" s="246" t="s">
        <v>6</v>
      </c>
      <c r="F202" s="587">
        <v>2355.31</v>
      </c>
      <c r="G202" s="587">
        <v>15.74</v>
      </c>
      <c r="H202" s="249">
        <f t="shared" si="52"/>
        <v>2371.0499999999997</v>
      </c>
      <c r="I202" s="247">
        <f t="shared" si="58"/>
        <v>11855.249999999998</v>
      </c>
      <c r="J202" s="763"/>
    </row>
    <row r="203" spans="1:10" s="30" customFormat="1" x14ac:dyDescent="0.25">
      <c r="A203" s="243" t="s">
        <v>1389</v>
      </c>
      <c r="B203" s="436" t="s">
        <v>271</v>
      </c>
      <c r="C203" s="262" t="s">
        <v>272</v>
      </c>
      <c r="D203" s="424">
        <v>120</v>
      </c>
      <c r="E203" s="246" t="s">
        <v>6</v>
      </c>
      <c r="F203" s="588">
        <v>45.55</v>
      </c>
      <c r="G203" s="588">
        <v>8.4</v>
      </c>
      <c r="H203" s="249">
        <f t="shared" si="52"/>
        <v>53.949999999999996</v>
      </c>
      <c r="I203" s="247">
        <f t="shared" si="58"/>
        <v>6473.9999999999991</v>
      </c>
      <c r="J203" s="763"/>
    </row>
    <row r="204" spans="1:10" s="30" customFormat="1" ht="15.75" thickBot="1" x14ac:dyDescent="0.3">
      <c r="A204" s="251" t="s">
        <v>1390</v>
      </c>
      <c r="B204" s="444" t="s">
        <v>275</v>
      </c>
      <c r="C204" s="308" t="s">
        <v>108</v>
      </c>
      <c r="D204" s="424">
        <v>5</v>
      </c>
      <c r="E204" s="253" t="s">
        <v>6</v>
      </c>
      <c r="F204" s="589">
        <v>680.64</v>
      </c>
      <c r="G204" s="589">
        <v>33.590000000000003</v>
      </c>
      <c r="H204" s="256">
        <f t="shared" si="52"/>
        <v>714.23</v>
      </c>
      <c r="I204" s="255">
        <f t="shared" si="58"/>
        <v>3571.15</v>
      </c>
      <c r="J204" s="764"/>
    </row>
    <row r="205" spans="1:10" ht="16.5" customHeight="1" thickBot="1" x14ac:dyDescent="0.3">
      <c r="A205" s="232">
        <v>22</v>
      </c>
      <c r="B205" s="232"/>
      <c r="C205" s="233" t="s">
        <v>47</v>
      </c>
      <c r="D205" s="284"/>
      <c r="E205" s="232"/>
      <c r="F205" s="258"/>
      <c r="G205" s="258"/>
      <c r="H205" s="259"/>
      <c r="I205" s="258"/>
      <c r="J205" s="752">
        <f>SUM(I206:I231)</f>
        <v>96150.495999999985</v>
      </c>
    </row>
    <row r="206" spans="1:10" ht="22.5" x14ac:dyDescent="0.25">
      <c r="A206" s="237" t="s">
        <v>1391</v>
      </c>
      <c r="B206" s="446" t="s">
        <v>299</v>
      </c>
      <c r="C206" s="260" t="s">
        <v>73</v>
      </c>
      <c r="D206" s="424">
        <v>4.8</v>
      </c>
      <c r="E206" s="239" t="s">
        <v>17</v>
      </c>
      <c r="F206" s="590">
        <v>206.83</v>
      </c>
      <c r="G206" s="590">
        <v>11.14</v>
      </c>
      <c r="H206" s="242">
        <f t="shared" ref="H206:H231" si="59">F206+G206</f>
        <v>217.97000000000003</v>
      </c>
      <c r="I206" s="240">
        <f t="shared" ref="I206:I207" si="60">D206*H206</f>
        <v>1046.2560000000001</v>
      </c>
      <c r="J206" s="765"/>
    </row>
    <row r="207" spans="1:10" ht="22.5" x14ac:dyDescent="0.25">
      <c r="A207" s="243" t="s">
        <v>1392</v>
      </c>
      <c r="B207" s="436" t="s">
        <v>766</v>
      </c>
      <c r="C207" s="262" t="s">
        <v>765</v>
      </c>
      <c r="D207" s="424">
        <v>6</v>
      </c>
      <c r="E207" s="265" t="s">
        <v>85</v>
      </c>
      <c r="F207" s="591">
        <v>172.36</v>
      </c>
      <c r="G207" s="591">
        <v>11.14</v>
      </c>
      <c r="H207" s="264">
        <f t="shared" si="59"/>
        <v>183.5</v>
      </c>
      <c r="I207" s="247">
        <f t="shared" si="60"/>
        <v>1101</v>
      </c>
      <c r="J207" s="766"/>
    </row>
    <row r="208" spans="1:10" ht="19.5" customHeight="1" x14ac:dyDescent="0.25">
      <c r="A208" s="243" t="s">
        <v>1393</v>
      </c>
      <c r="B208" s="436" t="s">
        <v>298</v>
      </c>
      <c r="C208" s="262" t="s">
        <v>72</v>
      </c>
      <c r="D208" s="424">
        <v>5</v>
      </c>
      <c r="E208" s="246" t="s">
        <v>6</v>
      </c>
      <c r="F208" s="592">
        <v>1195.3499999999999</v>
      </c>
      <c r="G208" s="592">
        <v>58.74</v>
      </c>
      <c r="H208" s="264">
        <f t="shared" si="59"/>
        <v>1254.0899999999999</v>
      </c>
      <c r="I208" s="247">
        <f t="shared" ref="I208:I209" si="61">D208*H208</f>
        <v>6270.45</v>
      </c>
      <c r="J208" s="766"/>
    </row>
    <row r="209" spans="1:10" s="24" customFormat="1" x14ac:dyDescent="0.25">
      <c r="A209" s="243" t="s">
        <v>1394</v>
      </c>
      <c r="B209" s="436" t="s">
        <v>296</v>
      </c>
      <c r="C209" s="262" t="s">
        <v>297</v>
      </c>
      <c r="D209" s="424">
        <v>4</v>
      </c>
      <c r="E209" s="246" t="s">
        <v>6</v>
      </c>
      <c r="F209" s="593">
        <v>740.3</v>
      </c>
      <c r="G209" s="593">
        <v>50.37</v>
      </c>
      <c r="H209" s="264">
        <f t="shared" si="59"/>
        <v>790.67</v>
      </c>
      <c r="I209" s="247">
        <f t="shared" si="61"/>
        <v>3162.68</v>
      </c>
      <c r="J209" s="766"/>
    </row>
    <row r="210" spans="1:10" s="24" customFormat="1" x14ac:dyDescent="0.25">
      <c r="A210" s="243" t="s">
        <v>1395</v>
      </c>
      <c r="B210" s="436" t="s">
        <v>280</v>
      </c>
      <c r="C210" s="262" t="s">
        <v>48</v>
      </c>
      <c r="D210" s="424">
        <v>2</v>
      </c>
      <c r="E210" s="246" t="s">
        <v>6</v>
      </c>
      <c r="F210" s="594">
        <v>74.13</v>
      </c>
      <c r="G210" s="594">
        <v>33.619999999999997</v>
      </c>
      <c r="H210" s="264">
        <f t="shared" si="59"/>
        <v>107.75</v>
      </c>
      <c r="I210" s="247">
        <f t="shared" ref="I210" si="62">D210*H210</f>
        <v>215.5</v>
      </c>
      <c r="J210" s="766"/>
    </row>
    <row r="211" spans="1:10" s="24" customFormat="1" x14ac:dyDescent="0.25">
      <c r="A211" s="243" t="s">
        <v>1396</v>
      </c>
      <c r="B211" s="436" t="s">
        <v>276</v>
      </c>
      <c r="C211" s="262" t="s">
        <v>277</v>
      </c>
      <c r="D211" s="424">
        <v>1</v>
      </c>
      <c r="E211" s="246" t="s">
        <v>6</v>
      </c>
      <c r="F211" s="595">
        <v>336.77</v>
      </c>
      <c r="G211" s="595">
        <v>58.74</v>
      </c>
      <c r="H211" s="264">
        <f t="shared" si="59"/>
        <v>395.51</v>
      </c>
      <c r="I211" s="247">
        <f t="shared" ref="I211:I213" si="63">D211*H211</f>
        <v>395.51</v>
      </c>
      <c r="J211" s="766"/>
    </row>
    <row r="212" spans="1:10" s="24" customFormat="1" x14ac:dyDescent="0.25">
      <c r="A212" s="243" t="s">
        <v>1397</v>
      </c>
      <c r="B212" s="436" t="s">
        <v>629</v>
      </c>
      <c r="C212" s="262" t="s">
        <v>630</v>
      </c>
      <c r="D212" s="424">
        <v>23</v>
      </c>
      <c r="E212" s="246" t="s">
        <v>6</v>
      </c>
      <c r="F212" s="596">
        <v>411.98</v>
      </c>
      <c r="G212" s="596">
        <v>58.74</v>
      </c>
      <c r="H212" s="264">
        <f t="shared" si="59"/>
        <v>470.72</v>
      </c>
      <c r="I212" s="247">
        <f t="shared" si="63"/>
        <v>10826.560000000001</v>
      </c>
      <c r="J212" s="766"/>
    </row>
    <row r="213" spans="1:10" s="24" customFormat="1" x14ac:dyDescent="0.25">
      <c r="A213" s="243" t="s">
        <v>1398</v>
      </c>
      <c r="B213" s="436" t="s">
        <v>281</v>
      </c>
      <c r="C213" s="262" t="s">
        <v>282</v>
      </c>
      <c r="D213" s="424">
        <v>5</v>
      </c>
      <c r="E213" s="246" t="s">
        <v>6</v>
      </c>
      <c r="F213" s="597">
        <v>82.86</v>
      </c>
      <c r="G213" s="597">
        <v>21</v>
      </c>
      <c r="H213" s="264">
        <f t="shared" si="59"/>
        <v>103.86</v>
      </c>
      <c r="I213" s="247">
        <f t="shared" si="63"/>
        <v>519.29999999999995</v>
      </c>
      <c r="J213" s="766"/>
    </row>
    <row r="214" spans="1:10" s="24" customFormat="1" x14ac:dyDescent="0.25">
      <c r="A214" s="243" t="s">
        <v>1399</v>
      </c>
      <c r="B214" s="436" t="s">
        <v>295</v>
      </c>
      <c r="C214" s="262" t="s">
        <v>87</v>
      </c>
      <c r="D214" s="424">
        <v>7</v>
      </c>
      <c r="E214" s="265" t="s">
        <v>76</v>
      </c>
      <c r="F214" s="598">
        <v>545.58000000000004</v>
      </c>
      <c r="G214" s="598">
        <v>50.37</v>
      </c>
      <c r="H214" s="264">
        <f t="shared" si="59"/>
        <v>595.95000000000005</v>
      </c>
      <c r="I214" s="247">
        <f t="shared" ref="I214:I215" si="64">D214*H214</f>
        <v>4171.6500000000005</v>
      </c>
      <c r="J214" s="766"/>
    </row>
    <row r="215" spans="1:10" s="24" customFormat="1" x14ac:dyDescent="0.25">
      <c r="A215" s="243" t="s">
        <v>1400</v>
      </c>
      <c r="B215" s="436" t="s">
        <v>631</v>
      </c>
      <c r="C215" s="262" t="s">
        <v>632</v>
      </c>
      <c r="D215" s="424">
        <v>38</v>
      </c>
      <c r="E215" s="246" t="s">
        <v>6</v>
      </c>
      <c r="F215" s="599">
        <v>40.880000000000003</v>
      </c>
      <c r="G215" s="599">
        <v>5.09</v>
      </c>
      <c r="H215" s="264">
        <f t="shared" si="59"/>
        <v>45.97</v>
      </c>
      <c r="I215" s="247">
        <f t="shared" si="64"/>
        <v>1746.86</v>
      </c>
      <c r="J215" s="766"/>
    </row>
    <row r="216" spans="1:10" s="24" customFormat="1" x14ac:dyDescent="0.25">
      <c r="A216" s="243" t="s">
        <v>1401</v>
      </c>
      <c r="B216" s="436" t="s">
        <v>289</v>
      </c>
      <c r="C216" s="262" t="s">
        <v>290</v>
      </c>
      <c r="D216" s="424">
        <v>11</v>
      </c>
      <c r="E216" s="246" t="s">
        <v>6</v>
      </c>
      <c r="F216" s="600">
        <v>76.09</v>
      </c>
      <c r="G216" s="600">
        <v>5.09</v>
      </c>
      <c r="H216" s="264">
        <f t="shared" si="59"/>
        <v>81.180000000000007</v>
      </c>
      <c r="I216" s="247">
        <f t="shared" ref="I216:I218" si="65">D216*H216</f>
        <v>892.98</v>
      </c>
      <c r="J216" s="766"/>
    </row>
    <row r="217" spans="1:10" s="24" customFormat="1" x14ac:dyDescent="0.25">
      <c r="A217" s="243" t="s">
        <v>1402</v>
      </c>
      <c r="B217" s="436" t="s">
        <v>291</v>
      </c>
      <c r="C217" s="262" t="s">
        <v>292</v>
      </c>
      <c r="D217" s="424">
        <v>31</v>
      </c>
      <c r="E217" s="246" t="s">
        <v>6</v>
      </c>
      <c r="F217" s="601">
        <v>54.49</v>
      </c>
      <c r="G217" s="601">
        <v>5.09</v>
      </c>
      <c r="H217" s="264">
        <f t="shared" si="59"/>
        <v>59.58</v>
      </c>
      <c r="I217" s="247">
        <f t="shared" si="65"/>
        <v>1846.98</v>
      </c>
      <c r="J217" s="766"/>
    </row>
    <row r="218" spans="1:10" s="24" customFormat="1" x14ac:dyDescent="0.25">
      <c r="A218" s="243" t="s">
        <v>1403</v>
      </c>
      <c r="B218" s="436" t="s">
        <v>293</v>
      </c>
      <c r="C218" s="262" t="s">
        <v>294</v>
      </c>
      <c r="D218" s="424">
        <v>31</v>
      </c>
      <c r="E218" s="246" t="s">
        <v>6</v>
      </c>
      <c r="F218" s="602">
        <v>37.880000000000003</v>
      </c>
      <c r="G218" s="602">
        <v>5.09</v>
      </c>
      <c r="H218" s="264">
        <f t="shared" si="59"/>
        <v>42.97</v>
      </c>
      <c r="I218" s="247">
        <f t="shared" si="65"/>
        <v>1332.07</v>
      </c>
      <c r="J218" s="766"/>
    </row>
    <row r="219" spans="1:10" s="24" customFormat="1" ht="24.95" customHeight="1" x14ac:dyDescent="0.25">
      <c r="A219" s="243" t="s">
        <v>1404</v>
      </c>
      <c r="B219" s="436" t="s">
        <v>283</v>
      </c>
      <c r="C219" s="262" t="s">
        <v>49</v>
      </c>
      <c r="D219" s="424">
        <v>33</v>
      </c>
      <c r="E219" s="246" t="s">
        <v>6</v>
      </c>
      <c r="F219" s="603">
        <v>843.96</v>
      </c>
      <c r="G219" s="603">
        <v>15.95</v>
      </c>
      <c r="H219" s="264">
        <f t="shared" si="59"/>
        <v>859.91000000000008</v>
      </c>
      <c r="I219" s="247">
        <f t="shared" ref="I219:I221" si="66">D219*H219</f>
        <v>28377.030000000002</v>
      </c>
      <c r="J219" s="766"/>
    </row>
    <row r="220" spans="1:10" s="24" customFormat="1" x14ac:dyDescent="0.25">
      <c r="A220" s="243" t="s">
        <v>1405</v>
      </c>
      <c r="B220" s="436" t="s">
        <v>770</v>
      </c>
      <c r="C220" s="262" t="s">
        <v>769</v>
      </c>
      <c r="D220" s="424">
        <v>2</v>
      </c>
      <c r="E220" s="246" t="s">
        <v>6</v>
      </c>
      <c r="F220" s="604">
        <v>435.94</v>
      </c>
      <c r="G220" s="604">
        <v>21</v>
      </c>
      <c r="H220" s="264">
        <f t="shared" si="59"/>
        <v>456.94</v>
      </c>
      <c r="I220" s="247">
        <f t="shared" si="66"/>
        <v>913.88</v>
      </c>
      <c r="J220" s="766"/>
    </row>
    <row r="221" spans="1:10" s="24" customFormat="1" x14ac:dyDescent="0.25">
      <c r="A221" s="243" t="s">
        <v>1406</v>
      </c>
      <c r="B221" s="436" t="s">
        <v>639</v>
      </c>
      <c r="C221" s="262" t="s">
        <v>640</v>
      </c>
      <c r="D221" s="424">
        <v>31</v>
      </c>
      <c r="E221" s="246" t="s">
        <v>6</v>
      </c>
      <c r="F221" s="605">
        <v>146.06</v>
      </c>
      <c r="G221" s="605">
        <v>21</v>
      </c>
      <c r="H221" s="264">
        <f t="shared" si="59"/>
        <v>167.06</v>
      </c>
      <c r="I221" s="247">
        <f t="shared" si="66"/>
        <v>5178.8599999999997</v>
      </c>
      <c r="J221" s="766"/>
    </row>
    <row r="222" spans="1:10" s="24" customFormat="1" x14ac:dyDescent="0.25">
      <c r="A222" s="243" t="s">
        <v>1407</v>
      </c>
      <c r="B222" s="436" t="s">
        <v>284</v>
      </c>
      <c r="C222" s="262" t="s">
        <v>285</v>
      </c>
      <c r="D222" s="424">
        <v>13</v>
      </c>
      <c r="E222" s="246" t="s">
        <v>6</v>
      </c>
      <c r="F222" s="606">
        <v>148.87</v>
      </c>
      <c r="G222" s="606">
        <v>21</v>
      </c>
      <c r="H222" s="264">
        <f t="shared" si="59"/>
        <v>169.87</v>
      </c>
      <c r="I222" s="247">
        <f t="shared" ref="I222:I227" si="67">D222*H222</f>
        <v>2208.31</v>
      </c>
      <c r="J222" s="766"/>
    </row>
    <row r="223" spans="1:10" s="24" customFormat="1" x14ac:dyDescent="0.25">
      <c r="A223" s="243" t="s">
        <v>1408</v>
      </c>
      <c r="B223" s="436" t="s">
        <v>286</v>
      </c>
      <c r="C223" s="262" t="s">
        <v>50</v>
      </c>
      <c r="D223" s="424">
        <v>57</v>
      </c>
      <c r="E223" s="246" t="s">
        <v>6</v>
      </c>
      <c r="F223" s="607">
        <v>35.17</v>
      </c>
      <c r="G223" s="607">
        <v>5.03</v>
      </c>
      <c r="H223" s="264">
        <f t="shared" si="59"/>
        <v>40.200000000000003</v>
      </c>
      <c r="I223" s="247">
        <f t="shared" si="67"/>
        <v>2291.4</v>
      </c>
      <c r="J223" s="766"/>
    </row>
    <row r="224" spans="1:10" s="24" customFormat="1" x14ac:dyDescent="0.25">
      <c r="A224" s="243" t="s">
        <v>1409</v>
      </c>
      <c r="B224" s="436" t="s">
        <v>643</v>
      </c>
      <c r="C224" s="262" t="s">
        <v>644</v>
      </c>
      <c r="D224" s="424">
        <v>11</v>
      </c>
      <c r="E224" s="246" t="s">
        <v>6</v>
      </c>
      <c r="F224" s="608">
        <v>36.42</v>
      </c>
      <c r="G224" s="608">
        <v>2.5099999999999998</v>
      </c>
      <c r="H224" s="264">
        <f t="shared" si="59"/>
        <v>38.93</v>
      </c>
      <c r="I224" s="247">
        <f t="shared" si="67"/>
        <v>428.23</v>
      </c>
      <c r="J224" s="766"/>
    </row>
    <row r="225" spans="1:10" s="24" customFormat="1" x14ac:dyDescent="0.25">
      <c r="A225" s="243" t="s">
        <v>1410</v>
      </c>
      <c r="B225" s="436" t="s">
        <v>645</v>
      </c>
      <c r="C225" s="262" t="s">
        <v>646</v>
      </c>
      <c r="D225" s="424">
        <v>13</v>
      </c>
      <c r="E225" s="246" t="s">
        <v>6</v>
      </c>
      <c r="F225" s="609">
        <v>101.49</v>
      </c>
      <c r="G225" s="609">
        <v>8.4</v>
      </c>
      <c r="H225" s="264">
        <f t="shared" si="59"/>
        <v>109.89</v>
      </c>
      <c r="I225" s="247">
        <f t="shared" si="67"/>
        <v>1428.57</v>
      </c>
      <c r="J225" s="766"/>
    </row>
    <row r="226" spans="1:10" s="24" customFormat="1" x14ac:dyDescent="0.25">
      <c r="A226" s="243" t="s">
        <v>1411</v>
      </c>
      <c r="B226" s="436" t="s">
        <v>647</v>
      </c>
      <c r="C226" s="262" t="s">
        <v>648</v>
      </c>
      <c r="D226" s="424">
        <v>33</v>
      </c>
      <c r="E226" s="246" t="s">
        <v>6</v>
      </c>
      <c r="F226" s="298">
        <v>31.43</v>
      </c>
      <c r="G226" s="298">
        <v>8.4</v>
      </c>
      <c r="H226" s="264">
        <f t="shared" si="59"/>
        <v>39.83</v>
      </c>
      <c r="I226" s="247">
        <f t="shared" si="67"/>
        <v>1314.3899999999999</v>
      </c>
      <c r="J226" s="766"/>
    </row>
    <row r="227" spans="1:10" s="24" customFormat="1" x14ac:dyDescent="0.25">
      <c r="A227" s="243" t="s">
        <v>1412</v>
      </c>
      <c r="B227" s="436" t="s">
        <v>278</v>
      </c>
      <c r="C227" s="262" t="s">
        <v>279</v>
      </c>
      <c r="D227" s="424">
        <v>1</v>
      </c>
      <c r="E227" s="246" t="s">
        <v>6</v>
      </c>
      <c r="F227" s="298">
        <v>394.68</v>
      </c>
      <c r="G227" s="298">
        <v>25.19</v>
      </c>
      <c r="H227" s="264">
        <f t="shared" si="59"/>
        <v>419.87</v>
      </c>
      <c r="I227" s="247">
        <f t="shared" si="67"/>
        <v>419.87</v>
      </c>
      <c r="J227" s="766"/>
    </row>
    <row r="228" spans="1:10" ht="24.95" customHeight="1" x14ac:dyDescent="0.25">
      <c r="A228" s="243" t="s">
        <v>1413</v>
      </c>
      <c r="B228" s="436" t="s">
        <v>283</v>
      </c>
      <c r="C228" s="262" t="s">
        <v>49</v>
      </c>
      <c r="D228" s="424">
        <v>13</v>
      </c>
      <c r="E228" s="246" t="s">
        <v>6</v>
      </c>
      <c r="F228" s="298">
        <v>843.96</v>
      </c>
      <c r="G228" s="298">
        <v>15.95</v>
      </c>
      <c r="H228" s="264">
        <f t="shared" si="59"/>
        <v>859.91000000000008</v>
      </c>
      <c r="I228" s="247">
        <f t="shared" ref="I228:I231" si="68">D228*H228</f>
        <v>11178.830000000002</v>
      </c>
      <c r="J228" s="766"/>
    </row>
    <row r="229" spans="1:10" x14ac:dyDescent="0.25">
      <c r="A229" s="243" t="s">
        <v>1414</v>
      </c>
      <c r="B229" s="436" t="s">
        <v>633</v>
      </c>
      <c r="C229" s="262" t="s">
        <v>634</v>
      </c>
      <c r="D229" s="424">
        <v>12</v>
      </c>
      <c r="E229" s="246" t="s">
        <v>6</v>
      </c>
      <c r="F229" s="298">
        <v>35.4</v>
      </c>
      <c r="G229" s="298">
        <v>14.69</v>
      </c>
      <c r="H229" s="264">
        <f t="shared" si="59"/>
        <v>50.089999999999996</v>
      </c>
      <c r="I229" s="247">
        <f>D229*H229</f>
        <v>601.07999999999993</v>
      </c>
      <c r="J229" s="766"/>
    </row>
    <row r="230" spans="1:10" s="24" customFormat="1" x14ac:dyDescent="0.25">
      <c r="A230" s="243" t="s">
        <v>1415</v>
      </c>
      <c r="B230" s="436" t="s">
        <v>806</v>
      </c>
      <c r="C230" s="262" t="s">
        <v>807</v>
      </c>
      <c r="D230" s="424">
        <v>16</v>
      </c>
      <c r="E230" s="246" t="s">
        <v>6</v>
      </c>
      <c r="F230" s="298">
        <v>177.64</v>
      </c>
      <c r="G230" s="298">
        <v>15.95</v>
      </c>
      <c r="H230" s="264">
        <f t="shared" si="59"/>
        <v>193.58999999999997</v>
      </c>
      <c r="I230" s="247">
        <f t="shared" si="68"/>
        <v>3097.4399999999996</v>
      </c>
      <c r="J230" s="766"/>
    </row>
    <row r="231" spans="1:10" s="24" customFormat="1" ht="15.75" thickBot="1" x14ac:dyDescent="0.3">
      <c r="A231" s="251" t="s">
        <v>1416</v>
      </c>
      <c r="B231" s="444" t="s">
        <v>768</v>
      </c>
      <c r="C231" s="308" t="s">
        <v>767</v>
      </c>
      <c r="D231" s="424">
        <v>9</v>
      </c>
      <c r="E231" s="309" t="s">
        <v>15</v>
      </c>
      <c r="F231" s="301">
        <v>557.53</v>
      </c>
      <c r="G231" s="301">
        <v>18.559999999999999</v>
      </c>
      <c r="H231" s="282">
        <f t="shared" si="59"/>
        <v>576.08999999999992</v>
      </c>
      <c r="I231" s="255">
        <f t="shared" si="68"/>
        <v>5184.8099999999995</v>
      </c>
      <c r="J231" s="767"/>
    </row>
    <row r="232" spans="1:10" s="31" customFormat="1" ht="18.75" customHeight="1" thickBot="1" x14ac:dyDescent="0.3">
      <c r="A232" s="232">
        <v>23</v>
      </c>
      <c r="B232" s="232"/>
      <c r="C232" s="233" t="s">
        <v>884</v>
      </c>
      <c r="D232" s="284"/>
      <c r="E232" s="232"/>
      <c r="F232" s="258"/>
      <c r="G232" s="258"/>
      <c r="H232" s="259"/>
      <c r="I232" s="258"/>
      <c r="J232" s="752">
        <f>SUM(I233:I253)</f>
        <v>728545.00160000008</v>
      </c>
    </row>
    <row r="233" spans="1:10" s="24" customFormat="1" ht="19.5" customHeight="1" x14ac:dyDescent="0.25">
      <c r="A233" s="237" t="s">
        <v>1417</v>
      </c>
      <c r="B233" s="446" t="s">
        <v>916</v>
      </c>
      <c r="C233" s="260" t="s">
        <v>915</v>
      </c>
      <c r="D233" s="424">
        <v>103.58</v>
      </c>
      <c r="E233" s="239" t="s">
        <v>15</v>
      </c>
      <c r="F233" s="303">
        <v>1763.06</v>
      </c>
      <c r="G233" s="310">
        <v>0</v>
      </c>
      <c r="H233" s="311">
        <f>F233+G233</f>
        <v>1763.06</v>
      </c>
      <c r="I233" s="240">
        <f>D233*H233</f>
        <v>182617.7548</v>
      </c>
      <c r="J233" s="762"/>
    </row>
    <row r="234" spans="1:10" s="24" customFormat="1" ht="18.75" customHeight="1" x14ac:dyDescent="0.25">
      <c r="A234" s="243" t="s">
        <v>1418</v>
      </c>
      <c r="B234" s="436" t="s">
        <v>916</v>
      </c>
      <c r="C234" s="262" t="s">
        <v>1209</v>
      </c>
      <c r="D234" s="424">
        <v>10.4</v>
      </c>
      <c r="E234" s="246" t="s">
        <v>15</v>
      </c>
      <c r="F234" s="298">
        <v>1763.06</v>
      </c>
      <c r="G234" s="312">
        <v>0</v>
      </c>
      <c r="H234" s="286">
        <f t="shared" ref="H234:H253" si="69">F234+G234</f>
        <v>1763.06</v>
      </c>
      <c r="I234" s="247">
        <f>D234*H234</f>
        <v>18335.824000000001</v>
      </c>
      <c r="J234" s="763"/>
    </row>
    <row r="235" spans="1:10" s="24" customFormat="1" ht="22.5" x14ac:dyDescent="0.25">
      <c r="A235" s="243" t="s">
        <v>1419</v>
      </c>
      <c r="B235" s="436" t="s">
        <v>300</v>
      </c>
      <c r="C235" s="262" t="s">
        <v>776</v>
      </c>
      <c r="D235" s="424">
        <v>15.8</v>
      </c>
      <c r="E235" s="246" t="s">
        <v>15</v>
      </c>
      <c r="F235" s="298">
        <v>1553.63</v>
      </c>
      <c r="G235" s="312">
        <v>0</v>
      </c>
      <c r="H235" s="286">
        <f t="shared" si="69"/>
        <v>1553.63</v>
      </c>
      <c r="I235" s="247">
        <f>D235*H235</f>
        <v>24547.354000000003</v>
      </c>
      <c r="J235" s="763"/>
    </row>
    <row r="236" spans="1:10" s="24" customFormat="1" ht="29.25" customHeight="1" x14ac:dyDescent="0.25">
      <c r="A236" s="243" t="s">
        <v>1420</v>
      </c>
      <c r="B236" s="436" t="s">
        <v>300</v>
      </c>
      <c r="C236" s="262" t="s">
        <v>1172</v>
      </c>
      <c r="D236" s="424">
        <v>68.7</v>
      </c>
      <c r="E236" s="246" t="s">
        <v>15</v>
      </c>
      <c r="F236" s="298">
        <v>1553.63</v>
      </c>
      <c r="G236" s="312">
        <v>0</v>
      </c>
      <c r="H236" s="286">
        <f t="shared" si="69"/>
        <v>1553.63</v>
      </c>
      <c r="I236" s="247">
        <f>D236*H236</f>
        <v>106734.38100000001</v>
      </c>
      <c r="J236" s="763"/>
    </row>
    <row r="237" spans="1:10" s="24" customFormat="1" ht="24.95" customHeight="1" x14ac:dyDescent="0.25">
      <c r="A237" s="243" t="s">
        <v>1421</v>
      </c>
      <c r="B237" s="436" t="s">
        <v>305</v>
      </c>
      <c r="C237" s="262" t="s">
        <v>88</v>
      </c>
      <c r="D237" s="424">
        <v>124.97</v>
      </c>
      <c r="E237" s="265" t="s">
        <v>15</v>
      </c>
      <c r="F237" s="298">
        <v>718.3</v>
      </c>
      <c r="G237" s="312">
        <v>0</v>
      </c>
      <c r="H237" s="286">
        <f t="shared" si="69"/>
        <v>718.3</v>
      </c>
      <c r="I237" s="247">
        <f t="shared" ref="I237:I238" si="70">D237*H237</f>
        <v>89765.950999999986</v>
      </c>
      <c r="J237" s="763"/>
    </row>
    <row r="238" spans="1:10" s="24" customFormat="1" ht="19.5" customHeight="1" x14ac:dyDescent="0.25">
      <c r="A238" s="243" t="s">
        <v>1422</v>
      </c>
      <c r="B238" s="436" t="s">
        <v>305</v>
      </c>
      <c r="C238" s="262" t="s">
        <v>1210</v>
      </c>
      <c r="D238" s="424">
        <v>2.13</v>
      </c>
      <c r="E238" s="265" t="s">
        <v>15</v>
      </c>
      <c r="F238" s="298">
        <v>718.3</v>
      </c>
      <c r="G238" s="312">
        <v>0</v>
      </c>
      <c r="H238" s="286">
        <f t="shared" si="69"/>
        <v>718.3</v>
      </c>
      <c r="I238" s="247">
        <f t="shared" si="70"/>
        <v>1529.9789999999998</v>
      </c>
      <c r="J238" s="763"/>
    </row>
    <row r="239" spans="1:10" s="24" customFormat="1" x14ac:dyDescent="0.25">
      <c r="A239" s="243" t="s">
        <v>1423</v>
      </c>
      <c r="B239" s="436" t="s">
        <v>2099</v>
      </c>
      <c r="C239" s="262" t="s">
        <v>302</v>
      </c>
      <c r="D239" s="424">
        <v>8.33</v>
      </c>
      <c r="E239" s="246" t="s">
        <v>15</v>
      </c>
      <c r="F239" s="298">
        <v>477.25</v>
      </c>
      <c r="G239" s="298">
        <v>69.569999999999993</v>
      </c>
      <c r="H239" s="286">
        <f t="shared" si="69"/>
        <v>546.81999999999994</v>
      </c>
      <c r="I239" s="247">
        <f>D239*H239</f>
        <v>4555.0105999999996</v>
      </c>
      <c r="J239" s="763"/>
    </row>
    <row r="240" spans="1:10" s="24" customFormat="1" ht="24.95" customHeight="1" x14ac:dyDescent="0.25">
      <c r="A240" s="243" t="s">
        <v>1424</v>
      </c>
      <c r="B240" s="436" t="s">
        <v>1213</v>
      </c>
      <c r="C240" s="262" t="s">
        <v>1211</v>
      </c>
      <c r="D240" s="424">
        <v>7.6</v>
      </c>
      <c r="E240" s="246" t="s">
        <v>15</v>
      </c>
      <c r="F240" s="298">
        <v>520.95000000000005</v>
      </c>
      <c r="G240" s="298">
        <v>14.84</v>
      </c>
      <c r="H240" s="286">
        <f t="shared" si="69"/>
        <v>535.79000000000008</v>
      </c>
      <c r="I240" s="247">
        <f t="shared" ref="I240:I242" si="71">D240*H240</f>
        <v>4072.0040000000004</v>
      </c>
      <c r="J240" s="763"/>
    </row>
    <row r="241" spans="1:11" s="24" customFormat="1" ht="24.95" customHeight="1" x14ac:dyDescent="0.25">
      <c r="A241" s="243" t="s">
        <v>1425</v>
      </c>
      <c r="B241" s="436" t="s">
        <v>1213</v>
      </c>
      <c r="C241" s="262" t="s">
        <v>1212</v>
      </c>
      <c r="D241" s="424">
        <v>2.7</v>
      </c>
      <c r="E241" s="246" t="s">
        <v>15</v>
      </c>
      <c r="F241" s="298">
        <v>520.95000000000005</v>
      </c>
      <c r="G241" s="298">
        <v>14.84</v>
      </c>
      <c r="H241" s="286">
        <f t="shared" si="69"/>
        <v>535.79000000000008</v>
      </c>
      <c r="I241" s="247">
        <f t="shared" si="71"/>
        <v>1446.6330000000003</v>
      </c>
      <c r="J241" s="763"/>
    </row>
    <row r="242" spans="1:11" s="24" customFormat="1" ht="24.95" customHeight="1" x14ac:dyDescent="0.25">
      <c r="A242" s="243" t="s">
        <v>1426</v>
      </c>
      <c r="B242" s="436" t="s">
        <v>300</v>
      </c>
      <c r="C242" s="262" t="s">
        <v>301</v>
      </c>
      <c r="D242" s="424">
        <v>6</v>
      </c>
      <c r="E242" s="246" t="s">
        <v>15</v>
      </c>
      <c r="F242" s="270">
        <v>1553.63</v>
      </c>
      <c r="G242" s="312">
        <v>0</v>
      </c>
      <c r="H242" s="286">
        <f t="shared" si="69"/>
        <v>1553.63</v>
      </c>
      <c r="I242" s="247">
        <f t="shared" si="71"/>
        <v>9321.7800000000007</v>
      </c>
      <c r="J242" s="763"/>
    </row>
    <row r="243" spans="1:11" s="24" customFormat="1" x14ac:dyDescent="0.25">
      <c r="A243" s="243" t="s">
        <v>1427</v>
      </c>
      <c r="B243" s="436" t="s">
        <v>303</v>
      </c>
      <c r="C243" s="262" t="s">
        <v>304</v>
      </c>
      <c r="D243" s="424">
        <v>9.0399999999999991</v>
      </c>
      <c r="E243" s="246" t="s">
        <v>15</v>
      </c>
      <c r="F243" s="270">
        <v>1104.77</v>
      </c>
      <c r="G243" s="298">
        <v>150.36000000000001</v>
      </c>
      <c r="H243" s="286">
        <f t="shared" si="69"/>
        <v>1255.1300000000001</v>
      </c>
      <c r="I243" s="247">
        <f t="shared" ref="I243:I253" si="72">D243*H243</f>
        <v>11346.3752</v>
      </c>
      <c r="J243" s="763"/>
    </row>
    <row r="244" spans="1:11" s="24" customFormat="1" x14ac:dyDescent="0.25">
      <c r="A244" s="243" t="s">
        <v>1428</v>
      </c>
      <c r="B244" s="436" t="s">
        <v>757</v>
      </c>
      <c r="C244" s="262" t="s">
        <v>758</v>
      </c>
      <c r="D244" s="424">
        <v>69.25</v>
      </c>
      <c r="E244" s="246" t="s">
        <v>15</v>
      </c>
      <c r="F244" s="270">
        <v>2274.7399999999998</v>
      </c>
      <c r="G244" s="313">
        <v>0</v>
      </c>
      <c r="H244" s="286">
        <f t="shared" si="69"/>
        <v>2274.7399999999998</v>
      </c>
      <c r="I244" s="247">
        <f t="shared" si="72"/>
        <v>157525.745</v>
      </c>
      <c r="J244" s="763"/>
    </row>
    <row r="245" spans="1:11" s="24" customFormat="1" x14ac:dyDescent="0.25">
      <c r="A245" s="243" t="s">
        <v>1429</v>
      </c>
      <c r="B245" s="436" t="s">
        <v>760</v>
      </c>
      <c r="C245" s="262" t="s">
        <v>759</v>
      </c>
      <c r="D245" s="424">
        <v>4</v>
      </c>
      <c r="E245" s="246" t="s">
        <v>6</v>
      </c>
      <c r="F245" s="270">
        <v>939.21</v>
      </c>
      <c r="G245" s="298">
        <v>21</v>
      </c>
      <c r="H245" s="286">
        <f t="shared" si="69"/>
        <v>960.21</v>
      </c>
      <c r="I245" s="247">
        <f t="shared" si="72"/>
        <v>3840.84</v>
      </c>
      <c r="J245" s="763"/>
    </row>
    <row r="246" spans="1:11" s="24" customFormat="1" ht="35.25" customHeight="1" x14ac:dyDescent="0.25">
      <c r="A246" s="243" t="s">
        <v>1430</v>
      </c>
      <c r="B246" s="436" t="s">
        <v>371</v>
      </c>
      <c r="C246" s="262" t="s">
        <v>881</v>
      </c>
      <c r="D246" s="424">
        <v>3240</v>
      </c>
      <c r="E246" s="246" t="s">
        <v>42</v>
      </c>
      <c r="F246" s="270">
        <v>17.170000000000002</v>
      </c>
      <c r="G246" s="312">
        <v>0</v>
      </c>
      <c r="H246" s="286">
        <f t="shared" si="69"/>
        <v>17.170000000000002</v>
      </c>
      <c r="I246" s="247">
        <f t="shared" si="72"/>
        <v>55630.8</v>
      </c>
      <c r="J246" s="763"/>
    </row>
    <row r="247" spans="1:11" x14ac:dyDescent="0.25">
      <c r="A247" s="243" t="s">
        <v>1431</v>
      </c>
      <c r="B247" s="436" t="s">
        <v>883</v>
      </c>
      <c r="C247" s="262" t="s">
        <v>882</v>
      </c>
      <c r="D247" s="424">
        <v>3240</v>
      </c>
      <c r="E247" s="246" t="s">
        <v>42</v>
      </c>
      <c r="F247" s="270">
        <v>4.0199999999999996</v>
      </c>
      <c r="G247" s="312">
        <v>0</v>
      </c>
      <c r="H247" s="286">
        <f t="shared" si="69"/>
        <v>4.0199999999999996</v>
      </c>
      <c r="I247" s="247">
        <f t="shared" si="72"/>
        <v>13024.8</v>
      </c>
      <c r="J247" s="763"/>
    </row>
    <row r="248" spans="1:11" x14ac:dyDescent="0.25">
      <c r="A248" s="243" t="s">
        <v>1432</v>
      </c>
      <c r="B248" s="436" t="s">
        <v>1214</v>
      </c>
      <c r="C248" s="262" t="s">
        <v>2273</v>
      </c>
      <c r="D248" s="424">
        <v>2</v>
      </c>
      <c r="E248" s="246" t="s">
        <v>6</v>
      </c>
      <c r="F248" s="270">
        <v>591.48</v>
      </c>
      <c r="G248" s="312">
        <v>0</v>
      </c>
      <c r="H248" s="286">
        <f t="shared" si="69"/>
        <v>591.48</v>
      </c>
      <c r="I248" s="247">
        <f t="shared" si="72"/>
        <v>1182.96</v>
      </c>
      <c r="J248" s="763"/>
    </row>
    <row r="249" spans="1:11" ht="77.25" customHeight="1" x14ac:dyDescent="0.25">
      <c r="A249" s="285" t="s">
        <v>1433</v>
      </c>
      <c r="B249" s="273" t="s">
        <v>31</v>
      </c>
      <c r="C249" s="262" t="s">
        <v>808</v>
      </c>
      <c r="D249" s="424">
        <v>1</v>
      </c>
      <c r="E249" s="246" t="s">
        <v>6</v>
      </c>
      <c r="F249" s="287">
        <f>(0.9889*I249)/1</f>
        <v>13565.7302</v>
      </c>
      <c r="G249" s="287">
        <f>(0.0111*I249)/1</f>
        <v>152.2698</v>
      </c>
      <c r="H249" s="286">
        <f t="shared" si="69"/>
        <v>13718</v>
      </c>
      <c r="I249" s="247">
        <v>13718</v>
      </c>
      <c r="J249" s="763"/>
      <c r="K249" s="53"/>
    </row>
    <row r="250" spans="1:11" ht="19.5" customHeight="1" x14ac:dyDescent="0.25">
      <c r="A250" s="285" t="s">
        <v>1434</v>
      </c>
      <c r="B250" s="273" t="s">
        <v>31</v>
      </c>
      <c r="C250" s="262" t="s">
        <v>1217</v>
      </c>
      <c r="D250" s="424">
        <v>2</v>
      </c>
      <c r="E250" s="246" t="s">
        <v>6</v>
      </c>
      <c r="F250" s="270">
        <v>787.51</v>
      </c>
      <c r="G250" s="287">
        <v>0</v>
      </c>
      <c r="H250" s="286">
        <f t="shared" si="69"/>
        <v>787.51</v>
      </c>
      <c r="I250" s="287">
        <f t="shared" si="72"/>
        <v>1575.02</v>
      </c>
      <c r="J250" s="763"/>
    </row>
    <row r="251" spans="1:11" ht="18" customHeight="1" x14ac:dyDescent="0.25">
      <c r="A251" s="285" t="s">
        <v>1435</v>
      </c>
      <c r="B251" s="273" t="s">
        <v>31</v>
      </c>
      <c r="C251" s="262" t="s">
        <v>1216</v>
      </c>
      <c r="D251" s="424">
        <v>10</v>
      </c>
      <c r="E251" s="246" t="s">
        <v>6</v>
      </c>
      <c r="F251" s="270">
        <v>1385.39</v>
      </c>
      <c r="G251" s="287">
        <v>0</v>
      </c>
      <c r="H251" s="286">
        <f t="shared" si="69"/>
        <v>1385.39</v>
      </c>
      <c r="I251" s="287">
        <f t="shared" si="72"/>
        <v>13853.900000000001</v>
      </c>
      <c r="J251" s="763"/>
    </row>
    <row r="252" spans="1:11" ht="27" customHeight="1" x14ac:dyDescent="0.25">
      <c r="A252" s="285" t="s">
        <v>1436</v>
      </c>
      <c r="B252" s="273" t="s">
        <v>31</v>
      </c>
      <c r="C252" s="262" t="s">
        <v>2116</v>
      </c>
      <c r="D252" s="424">
        <v>3</v>
      </c>
      <c r="E252" s="246" t="s">
        <v>6</v>
      </c>
      <c r="F252" s="270">
        <v>306.63</v>
      </c>
      <c r="G252" s="287">
        <v>0</v>
      </c>
      <c r="H252" s="286">
        <f t="shared" si="69"/>
        <v>306.63</v>
      </c>
      <c r="I252" s="287">
        <f t="shared" si="72"/>
        <v>919.89</v>
      </c>
      <c r="J252" s="763"/>
    </row>
    <row r="253" spans="1:11" ht="27" customHeight="1" thickBot="1" x14ac:dyDescent="0.3">
      <c r="A253" s="314" t="s">
        <v>1437</v>
      </c>
      <c r="B253" s="283" t="s">
        <v>31</v>
      </c>
      <c r="C253" s="308" t="s">
        <v>2117</v>
      </c>
      <c r="D253" s="424">
        <v>20</v>
      </c>
      <c r="E253" s="246" t="s">
        <v>6</v>
      </c>
      <c r="F253" s="270">
        <v>650</v>
      </c>
      <c r="G253" s="304">
        <v>0</v>
      </c>
      <c r="H253" s="315">
        <f t="shared" si="69"/>
        <v>650</v>
      </c>
      <c r="I253" s="304">
        <f t="shared" si="72"/>
        <v>13000</v>
      </c>
      <c r="J253" s="764"/>
    </row>
    <row r="254" spans="1:11" s="31" customFormat="1" ht="18.75" customHeight="1" thickBot="1" x14ac:dyDescent="0.3">
      <c r="A254" s="232">
        <v>24</v>
      </c>
      <c r="B254" s="232"/>
      <c r="C254" s="233" t="s">
        <v>52</v>
      </c>
      <c r="D254" s="284"/>
      <c r="E254" s="232"/>
      <c r="F254" s="258"/>
      <c r="G254" s="258"/>
      <c r="H254" s="259"/>
      <c r="I254" s="258"/>
      <c r="J254" s="752">
        <f>SUM(I255:I273)</f>
        <v>43693.11</v>
      </c>
    </row>
    <row r="255" spans="1:11" x14ac:dyDescent="0.25">
      <c r="A255" s="237" t="s">
        <v>1438</v>
      </c>
      <c r="B255" s="446" t="s">
        <v>306</v>
      </c>
      <c r="C255" s="260" t="s">
        <v>307</v>
      </c>
      <c r="D255" s="424">
        <v>155</v>
      </c>
      <c r="E255" s="239" t="s">
        <v>17</v>
      </c>
      <c r="F255" s="316">
        <v>7.25</v>
      </c>
      <c r="G255" s="316">
        <v>21</v>
      </c>
      <c r="H255" s="261">
        <f t="shared" ref="H255:H273" si="73">F255+G255</f>
        <v>28.25</v>
      </c>
      <c r="I255" s="240">
        <f t="shared" ref="I255:I261" si="74">D255*H255</f>
        <v>4378.75</v>
      </c>
      <c r="J255" s="768"/>
    </row>
    <row r="256" spans="1:11" x14ac:dyDescent="0.25">
      <c r="A256" s="243" t="s">
        <v>1439</v>
      </c>
      <c r="B256" s="436" t="s">
        <v>308</v>
      </c>
      <c r="C256" s="262" t="s">
        <v>309</v>
      </c>
      <c r="D256" s="424">
        <v>214</v>
      </c>
      <c r="E256" s="246" t="s">
        <v>17</v>
      </c>
      <c r="F256" s="287">
        <v>15.71</v>
      </c>
      <c r="G256" s="287">
        <v>21</v>
      </c>
      <c r="H256" s="249">
        <f t="shared" si="73"/>
        <v>36.71</v>
      </c>
      <c r="I256" s="247">
        <f t="shared" si="74"/>
        <v>7855.9400000000005</v>
      </c>
      <c r="J256" s="769"/>
    </row>
    <row r="257" spans="1:10" x14ac:dyDescent="0.25">
      <c r="A257" s="243" t="s">
        <v>1440</v>
      </c>
      <c r="B257" s="436" t="s">
        <v>685</v>
      </c>
      <c r="C257" s="262" t="s">
        <v>684</v>
      </c>
      <c r="D257" s="424">
        <v>36</v>
      </c>
      <c r="E257" s="246" t="s">
        <v>17</v>
      </c>
      <c r="F257" s="287">
        <v>23.36</v>
      </c>
      <c r="G257" s="287">
        <v>21</v>
      </c>
      <c r="H257" s="249">
        <f t="shared" si="73"/>
        <v>44.36</v>
      </c>
      <c r="I257" s="247">
        <f t="shared" si="74"/>
        <v>1596.96</v>
      </c>
      <c r="J257" s="769"/>
    </row>
    <row r="258" spans="1:10" x14ac:dyDescent="0.25">
      <c r="A258" s="243" t="s">
        <v>1441</v>
      </c>
      <c r="B258" s="436" t="s">
        <v>310</v>
      </c>
      <c r="C258" s="262" t="s">
        <v>311</v>
      </c>
      <c r="D258" s="424">
        <v>42</v>
      </c>
      <c r="E258" s="246" t="s">
        <v>17</v>
      </c>
      <c r="F258" s="287">
        <v>23.92</v>
      </c>
      <c r="G258" s="287">
        <v>25.19</v>
      </c>
      <c r="H258" s="249">
        <f t="shared" si="73"/>
        <v>49.11</v>
      </c>
      <c r="I258" s="247">
        <f t="shared" si="74"/>
        <v>2062.62</v>
      </c>
      <c r="J258" s="769"/>
    </row>
    <row r="259" spans="1:10" x14ac:dyDescent="0.25">
      <c r="A259" s="243" t="s">
        <v>1442</v>
      </c>
      <c r="B259" s="436" t="s">
        <v>314</v>
      </c>
      <c r="C259" s="262" t="s">
        <v>315</v>
      </c>
      <c r="D259" s="424">
        <v>60.4</v>
      </c>
      <c r="E259" s="246" t="s">
        <v>17</v>
      </c>
      <c r="F259" s="287">
        <v>42.45</v>
      </c>
      <c r="G259" s="287">
        <v>29.4</v>
      </c>
      <c r="H259" s="249">
        <f t="shared" si="73"/>
        <v>71.849999999999994</v>
      </c>
      <c r="I259" s="247">
        <f t="shared" si="74"/>
        <v>4339.74</v>
      </c>
      <c r="J259" s="769"/>
    </row>
    <row r="260" spans="1:10" x14ac:dyDescent="0.25">
      <c r="A260" s="243" t="s">
        <v>1443</v>
      </c>
      <c r="B260" s="436" t="s">
        <v>328</v>
      </c>
      <c r="C260" s="262" t="s">
        <v>721</v>
      </c>
      <c r="D260" s="424">
        <v>21</v>
      </c>
      <c r="E260" s="246" t="s">
        <v>17</v>
      </c>
      <c r="F260" s="287">
        <v>498.87</v>
      </c>
      <c r="G260" s="287">
        <v>36.53</v>
      </c>
      <c r="H260" s="249">
        <f t="shared" si="73"/>
        <v>535.4</v>
      </c>
      <c r="I260" s="247">
        <f t="shared" si="74"/>
        <v>11243.4</v>
      </c>
      <c r="J260" s="769"/>
    </row>
    <row r="261" spans="1:10" s="24" customFormat="1" ht="21.75" customHeight="1" x14ac:dyDescent="0.25">
      <c r="A261" s="243" t="s">
        <v>1444</v>
      </c>
      <c r="B261" s="436" t="s">
        <v>316</v>
      </c>
      <c r="C261" s="262" t="s">
        <v>317</v>
      </c>
      <c r="D261" s="424">
        <v>9</v>
      </c>
      <c r="E261" s="246" t="s">
        <v>6</v>
      </c>
      <c r="F261" s="287">
        <v>78.09</v>
      </c>
      <c r="G261" s="287">
        <v>18.899999999999999</v>
      </c>
      <c r="H261" s="249">
        <f t="shared" si="73"/>
        <v>96.990000000000009</v>
      </c>
      <c r="I261" s="247">
        <f t="shared" si="74"/>
        <v>872.91000000000008</v>
      </c>
      <c r="J261" s="769"/>
    </row>
    <row r="262" spans="1:10" ht="21.75" customHeight="1" x14ac:dyDescent="0.25">
      <c r="A262" s="243" t="s">
        <v>1445</v>
      </c>
      <c r="B262" s="436" t="s">
        <v>318</v>
      </c>
      <c r="C262" s="262" t="s">
        <v>686</v>
      </c>
      <c r="D262" s="424">
        <v>58</v>
      </c>
      <c r="E262" s="246" t="s">
        <v>6</v>
      </c>
      <c r="F262" s="287">
        <v>91.81</v>
      </c>
      <c r="G262" s="287">
        <v>18.899999999999999</v>
      </c>
      <c r="H262" s="249">
        <f t="shared" si="73"/>
        <v>110.71000000000001</v>
      </c>
      <c r="I262" s="247">
        <f t="shared" ref="I262:I269" si="75">D262*H262</f>
        <v>6421.18</v>
      </c>
      <c r="J262" s="769"/>
    </row>
    <row r="263" spans="1:10" ht="22.5" customHeight="1" x14ac:dyDescent="0.25">
      <c r="A263" s="243" t="s">
        <v>1446</v>
      </c>
      <c r="B263" s="436" t="s">
        <v>689</v>
      </c>
      <c r="C263" s="262" t="s">
        <v>688</v>
      </c>
      <c r="D263" s="424">
        <v>2</v>
      </c>
      <c r="E263" s="246" t="s">
        <v>6</v>
      </c>
      <c r="F263" s="287">
        <v>128.04</v>
      </c>
      <c r="G263" s="287">
        <v>18.899999999999999</v>
      </c>
      <c r="H263" s="249">
        <f t="shared" si="73"/>
        <v>146.94</v>
      </c>
      <c r="I263" s="247">
        <f t="shared" si="75"/>
        <v>293.88</v>
      </c>
      <c r="J263" s="769"/>
    </row>
    <row r="264" spans="1:10" ht="21" customHeight="1" x14ac:dyDescent="0.25">
      <c r="A264" s="243" t="s">
        <v>1447</v>
      </c>
      <c r="B264" s="436" t="s">
        <v>691</v>
      </c>
      <c r="C264" s="262" t="s">
        <v>690</v>
      </c>
      <c r="D264" s="424">
        <v>2</v>
      </c>
      <c r="E264" s="246" t="s">
        <v>6</v>
      </c>
      <c r="F264" s="287">
        <v>129.81</v>
      </c>
      <c r="G264" s="287">
        <v>18.899999999999999</v>
      </c>
      <c r="H264" s="249">
        <f t="shared" si="73"/>
        <v>148.71</v>
      </c>
      <c r="I264" s="247">
        <f t="shared" si="75"/>
        <v>297.42</v>
      </c>
      <c r="J264" s="769"/>
    </row>
    <row r="265" spans="1:10" ht="21.75" customHeight="1" x14ac:dyDescent="0.25">
      <c r="A265" s="243" t="s">
        <v>1448</v>
      </c>
      <c r="B265" s="436" t="s">
        <v>319</v>
      </c>
      <c r="C265" s="262" t="s">
        <v>687</v>
      </c>
      <c r="D265" s="424">
        <v>2</v>
      </c>
      <c r="E265" s="246" t="s">
        <v>6</v>
      </c>
      <c r="F265" s="287">
        <v>73.84</v>
      </c>
      <c r="G265" s="287">
        <v>18.899999999999999</v>
      </c>
      <c r="H265" s="249">
        <f t="shared" si="73"/>
        <v>92.740000000000009</v>
      </c>
      <c r="I265" s="247">
        <f t="shared" si="75"/>
        <v>185.48000000000002</v>
      </c>
      <c r="J265" s="769"/>
    </row>
    <row r="266" spans="1:10" x14ac:dyDescent="0.25">
      <c r="A266" s="243" t="s">
        <v>1449</v>
      </c>
      <c r="B266" s="436" t="s">
        <v>331</v>
      </c>
      <c r="C266" s="262" t="s">
        <v>692</v>
      </c>
      <c r="D266" s="424">
        <v>1</v>
      </c>
      <c r="E266" s="246" t="s">
        <v>6</v>
      </c>
      <c r="F266" s="287">
        <v>99.84</v>
      </c>
      <c r="G266" s="287">
        <v>18.899999999999999</v>
      </c>
      <c r="H266" s="249">
        <f t="shared" si="73"/>
        <v>118.74000000000001</v>
      </c>
      <c r="I266" s="247">
        <f t="shared" si="75"/>
        <v>118.74000000000001</v>
      </c>
      <c r="J266" s="769"/>
    </row>
    <row r="267" spans="1:10" x14ac:dyDescent="0.25">
      <c r="A267" s="243" t="s">
        <v>1450</v>
      </c>
      <c r="B267" s="436" t="s">
        <v>332</v>
      </c>
      <c r="C267" s="262" t="s">
        <v>693</v>
      </c>
      <c r="D267" s="424">
        <v>1</v>
      </c>
      <c r="E267" s="246" t="s">
        <v>6</v>
      </c>
      <c r="F267" s="287">
        <v>142.33000000000001</v>
      </c>
      <c r="G267" s="287">
        <v>18.899999999999999</v>
      </c>
      <c r="H267" s="249">
        <f t="shared" si="73"/>
        <v>161.23000000000002</v>
      </c>
      <c r="I267" s="247">
        <f t="shared" si="75"/>
        <v>161.23000000000002</v>
      </c>
      <c r="J267" s="769"/>
    </row>
    <row r="268" spans="1:10" x14ac:dyDescent="0.25">
      <c r="A268" s="243" t="s">
        <v>1451</v>
      </c>
      <c r="B268" s="436" t="s">
        <v>320</v>
      </c>
      <c r="C268" s="262" t="s">
        <v>321</v>
      </c>
      <c r="D268" s="424">
        <v>3</v>
      </c>
      <c r="E268" s="246" t="s">
        <v>6</v>
      </c>
      <c r="F268" s="287">
        <v>222.41</v>
      </c>
      <c r="G268" s="287">
        <v>18.899999999999999</v>
      </c>
      <c r="H268" s="249">
        <f t="shared" si="73"/>
        <v>241.31</v>
      </c>
      <c r="I268" s="247">
        <f t="shared" si="75"/>
        <v>723.93000000000006</v>
      </c>
      <c r="J268" s="769"/>
    </row>
    <row r="269" spans="1:10" x14ac:dyDescent="0.25">
      <c r="A269" s="243" t="s">
        <v>1452</v>
      </c>
      <c r="B269" s="436" t="s">
        <v>695</v>
      </c>
      <c r="C269" s="262" t="s">
        <v>694</v>
      </c>
      <c r="D269" s="424">
        <v>2</v>
      </c>
      <c r="E269" s="246" t="s">
        <v>6</v>
      </c>
      <c r="F269" s="287">
        <v>65.180000000000007</v>
      </c>
      <c r="G269" s="287">
        <v>18.899999999999999</v>
      </c>
      <c r="H269" s="249">
        <f t="shared" si="73"/>
        <v>84.080000000000013</v>
      </c>
      <c r="I269" s="247">
        <f t="shared" si="75"/>
        <v>168.16000000000003</v>
      </c>
      <c r="J269" s="769"/>
    </row>
    <row r="270" spans="1:10" x14ac:dyDescent="0.25">
      <c r="A270" s="285" t="s">
        <v>1453</v>
      </c>
      <c r="B270" s="436" t="s">
        <v>2112</v>
      </c>
      <c r="C270" s="262" t="s">
        <v>2113</v>
      </c>
      <c r="D270" s="424">
        <v>1</v>
      </c>
      <c r="E270" s="246" t="s">
        <v>6</v>
      </c>
      <c r="F270" s="287">
        <v>1793.27</v>
      </c>
      <c r="G270" s="287">
        <v>50.37</v>
      </c>
      <c r="H270" s="249">
        <f t="shared" si="73"/>
        <v>1843.6399999999999</v>
      </c>
      <c r="I270" s="287">
        <v>1131.5899999999999</v>
      </c>
      <c r="J270" s="769"/>
    </row>
    <row r="271" spans="1:10" x14ac:dyDescent="0.25">
      <c r="A271" s="243" t="s">
        <v>1454</v>
      </c>
      <c r="B271" s="436" t="s">
        <v>312</v>
      </c>
      <c r="C271" s="262" t="s">
        <v>313</v>
      </c>
      <c r="D271" s="424">
        <v>1</v>
      </c>
      <c r="E271" s="246" t="s">
        <v>6</v>
      </c>
      <c r="F271" s="287">
        <v>204.06</v>
      </c>
      <c r="G271" s="287">
        <v>18.899999999999999</v>
      </c>
      <c r="H271" s="249">
        <f t="shared" si="73"/>
        <v>222.96</v>
      </c>
      <c r="I271" s="247">
        <v>143.72</v>
      </c>
      <c r="J271" s="769"/>
    </row>
    <row r="272" spans="1:10" x14ac:dyDescent="0.25">
      <c r="A272" s="243" t="s">
        <v>1455</v>
      </c>
      <c r="B272" s="436" t="s">
        <v>699</v>
      </c>
      <c r="C272" s="262" t="s">
        <v>698</v>
      </c>
      <c r="D272" s="424">
        <v>6</v>
      </c>
      <c r="E272" s="246" t="s">
        <v>6</v>
      </c>
      <c r="F272" s="287">
        <v>45.04</v>
      </c>
      <c r="G272" s="287">
        <v>41.99</v>
      </c>
      <c r="H272" s="249">
        <f t="shared" si="73"/>
        <v>87.03</v>
      </c>
      <c r="I272" s="247">
        <f t="shared" ref="I272:I273" si="76">D272*H272</f>
        <v>522.18000000000006</v>
      </c>
      <c r="J272" s="769"/>
    </row>
    <row r="273" spans="1:10" ht="15.75" thickBot="1" x14ac:dyDescent="0.3">
      <c r="A273" s="251" t="s">
        <v>1456</v>
      </c>
      <c r="B273" s="444" t="s">
        <v>343</v>
      </c>
      <c r="C273" s="308" t="s">
        <v>389</v>
      </c>
      <c r="D273" s="424">
        <v>12</v>
      </c>
      <c r="E273" s="253" t="s">
        <v>6</v>
      </c>
      <c r="F273" s="304">
        <v>55.95</v>
      </c>
      <c r="G273" s="304">
        <v>41.99</v>
      </c>
      <c r="H273" s="256">
        <f t="shared" si="73"/>
        <v>97.94</v>
      </c>
      <c r="I273" s="255">
        <f t="shared" si="76"/>
        <v>1175.28</v>
      </c>
      <c r="J273" s="770"/>
    </row>
    <row r="274" spans="1:10" ht="19.5" customHeight="1" thickBot="1" x14ac:dyDescent="0.3">
      <c r="A274" s="232">
        <v>25</v>
      </c>
      <c r="B274" s="232"/>
      <c r="C274" s="233" t="s">
        <v>652</v>
      </c>
      <c r="D274" s="284"/>
      <c r="E274" s="232"/>
      <c r="F274" s="258"/>
      <c r="G274" s="258"/>
      <c r="H274" s="259"/>
      <c r="I274" s="280"/>
      <c r="J274" s="752">
        <f>SUM(I275:I286)</f>
        <v>31715.39</v>
      </c>
    </row>
    <row r="275" spans="1:10" ht="20.25" customHeight="1" x14ac:dyDescent="0.25">
      <c r="A275" s="237" t="s">
        <v>1457</v>
      </c>
      <c r="B275" s="446" t="s">
        <v>702</v>
      </c>
      <c r="C275" s="260" t="s">
        <v>701</v>
      </c>
      <c r="D275" s="424">
        <v>1</v>
      </c>
      <c r="E275" s="239" t="s">
        <v>6</v>
      </c>
      <c r="F275" s="316">
        <v>4510.05</v>
      </c>
      <c r="G275" s="316">
        <v>234.96</v>
      </c>
      <c r="H275" s="261">
        <f t="shared" ref="H275:H286" si="77">F275+G275</f>
        <v>4745.01</v>
      </c>
      <c r="I275" s="240">
        <f t="shared" ref="I275" si="78">D275*H275</f>
        <v>4745.01</v>
      </c>
      <c r="J275" s="768"/>
    </row>
    <row r="276" spans="1:10" ht="26.25" customHeight="1" x14ac:dyDescent="0.25">
      <c r="A276" s="243" t="s">
        <v>1458</v>
      </c>
      <c r="B276" s="436" t="s">
        <v>322</v>
      </c>
      <c r="C276" s="262" t="s">
        <v>323</v>
      </c>
      <c r="D276" s="424">
        <v>1</v>
      </c>
      <c r="E276" s="246" t="s">
        <v>53</v>
      </c>
      <c r="F276" s="287">
        <v>7781.45</v>
      </c>
      <c r="G276" s="287">
        <v>67.12</v>
      </c>
      <c r="H276" s="249">
        <f t="shared" si="77"/>
        <v>7848.57</v>
      </c>
      <c r="I276" s="247">
        <f t="shared" ref="I276:I286" si="79">D276*H276</f>
        <v>7848.57</v>
      </c>
      <c r="J276" s="769"/>
    </row>
    <row r="277" spans="1:10" x14ac:dyDescent="0.25">
      <c r="A277" s="243" t="s">
        <v>1459</v>
      </c>
      <c r="B277" s="436" t="s">
        <v>324</v>
      </c>
      <c r="C277" s="262" t="s">
        <v>325</v>
      </c>
      <c r="D277" s="424">
        <v>2</v>
      </c>
      <c r="E277" s="246" t="s">
        <v>6</v>
      </c>
      <c r="F277" s="287">
        <v>76.319999999999993</v>
      </c>
      <c r="G277" s="287">
        <v>12.6</v>
      </c>
      <c r="H277" s="249">
        <f t="shared" si="77"/>
        <v>88.919999999999987</v>
      </c>
      <c r="I277" s="247">
        <f t="shared" si="79"/>
        <v>177.83999999999997</v>
      </c>
      <c r="J277" s="769"/>
    </row>
    <row r="278" spans="1:10" s="32" customFormat="1" x14ac:dyDescent="0.25">
      <c r="A278" s="243" t="s">
        <v>1460</v>
      </c>
      <c r="B278" s="436" t="s">
        <v>326</v>
      </c>
      <c r="C278" s="262" t="s">
        <v>327</v>
      </c>
      <c r="D278" s="424">
        <v>1</v>
      </c>
      <c r="E278" s="246" t="s">
        <v>6</v>
      </c>
      <c r="F278" s="287">
        <v>96.79</v>
      </c>
      <c r="G278" s="287">
        <v>16.8</v>
      </c>
      <c r="H278" s="249">
        <f t="shared" si="77"/>
        <v>113.59</v>
      </c>
      <c r="I278" s="247">
        <f t="shared" si="79"/>
        <v>113.59</v>
      </c>
      <c r="J278" s="769"/>
    </row>
    <row r="279" spans="1:10" x14ac:dyDescent="0.25">
      <c r="A279" s="243" t="s">
        <v>1461</v>
      </c>
      <c r="B279" s="436" t="s">
        <v>328</v>
      </c>
      <c r="C279" s="262" t="s">
        <v>89</v>
      </c>
      <c r="D279" s="424">
        <v>24</v>
      </c>
      <c r="E279" s="265" t="s">
        <v>17</v>
      </c>
      <c r="F279" s="287">
        <v>498.87</v>
      </c>
      <c r="G279" s="287">
        <v>36.53</v>
      </c>
      <c r="H279" s="249">
        <f t="shared" si="77"/>
        <v>535.4</v>
      </c>
      <c r="I279" s="247">
        <f t="shared" si="79"/>
        <v>12849.599999999999</v>
      </c>
      <c r="J279" s="769"/>
    </row>
    <row r="280" spans="1:10" x14ac:dyDescent="0.25">
      <c r="A280" s="243" t="s">
        <v>1462</v>
      </c>
      <c r="B280" s="436" t="s">
        <v>329</v>
      </c>
      <c r="C280" s="262" t="s">
        <v>90</v>
      </c>
      <c r="D280" s="424">
        <v>6</v>
      </c>
      <c r="E280" s="265" t="s">
        <v>17</v>
      </c>
      <c r="F280" s="287">
        <v>193.55</v>
      </c>
      <c r="G280" s="287">
        <v>21.41</v>
      </c>
      <c r="H280" s="249">
        <f t="shared" si="77"/>
        <v>214.96</v>
      </c>
      <c r="I280" s="247">
        <f t="shared" si="79"/>
        <v>1289.76</v>
      </c>
      <c r="J280" s="769"/>
    </row>
    <row r="281" spans="1:10" s="33" customFormat="1" x14ac:dyDescent="0.25">
      <c r="A281" s="243" t="s">
        <v>1463</v>
      </c>
      <c r="B281" s="436" t="s">
        <v>330</v>
      </c>
      <c r="C281" s="262" t="s">
        <v>105</v>
      </c>
      <c r="D281" s="424">
        <v>12</v>
      </c>
      <c r="E281" s="265" t="s">
        <v>17</v>
      </c>
      <c r="F281" s="287">
        <v>114.48</v>
      </c>
      <c r="G281" s="287">
        <v>18.899999999999999</v>
      </c>
      <c r="H281" s="249">
        <f t="shared" si="77"/>
        <v>133.38</v>
      </c>
      <c r="I281" s="247">
        <f t="shared" si="79"/>
        <v>1600.56</v>
      </c>
      <c r="J281" s="769"/>
    </row>
    <row r="282" spans="1:10" s="24" customFormat="1" x14ac:dyDescent="0.25">
      <c r="A282" s="243" t="s">
        <v>1464</v>
      </c>
      <c r="B282" s="436" t="s">
        <v>306</v>
      </c>
      <c r="C282" s="262" t="s">
        <v>307</v>
      </c>
      <c r="D282" s="424">
        <v>24</v>
      </c>
      <c r="E282" s="246" t="s">
        <v>17</v>
      </c>
      <c r="F282" s="287">
        <v>7.25</v>
      </c>
      <c r="G282" s="287">
        <v>21</v>
      </c>
      <c r="H282" s="249">
        <f t="shared" si="77"/>
        <v>28.25</v>
      </c>
      <c r="I282" s="247">
        <f>D282*H282</f>
        <v>678</v>
      </c>
      <c r="J282" s="769"/>
    </row>
    <row r="283" spans="1:10" x14ac:dyDescent="0.25">
      <c r="A283" s="285" t="s">
        <v>1465</v>
      </c>
      <c r="B283" s="436" t="s">
        <v>2114</v>
      </c>
      <c r="C283" s="262" t="s">
        <v>2115</v>
      </c>
      <c r="D283" s="424">
        <v>2</v>
      </c>
      <c r="E283" s="265" t="s">
        <v>85</v>
      </c>
      <c r="F283" s="287">
        <v>952.42</v>
      </c>
      <c r="G283" s="287">
        <v>58.74</v>
      </c>
      <c r="H283" s="249">
        <f t="shared" si="77"/>
        <v>1011.16</v>
      </c>
      <c r="I283" s="287">
        <f t="shared" si="79"/>
        <v>2022.32</v>
      </c>
      <c r="J283" s="769"/>
    </row>
    <row r="284" spans="1:10" s="32" customFormat="1" x14ac:dyDescent="0.25">
      <c r="A284" s="243" t="s">
        <v>1466</v>
      </c>
      <c r="B284" s="436" t="s">
        <v>331</v>
      </c>
      <c r="C284" s="262" t="s">
        <v>103</v>
      </c>
      <c r="D284" s="424">
        <v>1</v>
      </c>
      <c r="E284" s="246" t="s">
        <v>6</v>
      </c>
      <c r="F284" s="287">
        <v>99.84</v>
      </c>
      <c r="G284" s="287">
        <v>18.899999999999999</v>
      </c>
      <c r="H284" s="249">
        <f t="shared" si="77"/>
        <v>118.74000000000001</v>
      </c>
      <c r="I284" s="247">
        <f t="shared" si="79"/>
        <v>118.74000000000001</v>
      </c>
      <c r="J284" s="769"/>
    </row>
    <row r="285" spans="1:10" s="32" customFormat="1" x14ac:dyDescent="0.25">
      <c r="A285" s="243" t="s">
        <v>1467</v>
      </c>
      <c r="B285" s="436" t="s">
        <v>332</v>
      </c>
      <c r="C285" s="262" t="s">
        <v>104</v>
      </c>
      <c r="D285" s="424">
        <v>1</v>
      </c>
      <c r="E285" s="246" t="s">
        <v>6</v>
      </c>
      <c r="F285" s="287">
        <v>142.33000000000001</v>
      </c>
      <c r="G285" s="287">
        <v>18.899999999999999</v>
      </c>
      <c r="H285" s="249">
        <f t="shared" si="77"/>
        <v>161.23000000000002</v>
      </c>
      <c r="I285" s="247">
        <f t="shared" si="79"/>
        <v>161.23000000000002</v>
      </c>
      <c r="J285" s="769"/>
    </row>
    <row r="286" spans="1:10" s="32" customFormat="1" ht="15.75" thickBot="1" x14ac:dyDescent="0.3">
      <c r="A286" s="251" t="s">
        <v>1468</v>
      </c>
      <c r="B286" s="444" t="s">
        <v>333</v>
      </c>
      <c r="C286" s="308" t="s">
        <v>334</v>
      </c>
      <c r="D286" s="424">
        <v>1</v>
      </c>
      <c r="E286" s="253" t="s">
        <v>6</v>
      </c>
      <c r="F286" s="304">
        <v>91.27</v>
      </c>
      <c r="G286" s="304">
        <v>18.899999999999999</v>
      </c>
      <c r="H286" s="256">
        <f t="shared" si="77"/>
        <v>110.16999999999999</v>
      </c>
      <c r="I286" s="255">
        <f t="shared" si="79"/>
        <v>110.16999999999999</v>
      </c>
      <c r="J286" s="770"/>
    </row>
    <row r="287" spans="1:10" ht="20.25" customHeight="1" thickBot="1" x14ac:dyDescent="0.2">
      <c r="A287" s="232">
        <v>26</v>
      </c>
      <c r="B287" s="232"/>
      <c r="C287" s="233" t="s">
        <v>54</v>
      </c>
      <c r="D287" s="284"/>
      <c r="E287" s="232"/>
      <c r="F287" s="258"/>
      <c r="G287" s="258"/>
      <c r="H287" s="259"/>
      <c r="I287" s="258"/>
      <c r="J287" s="753">
        <f>SUM(I288:I295)</f>
        <v>48218.37</v>
      </c>
    </row>
    <row r="288" spans="1:10" ht="24.95" customHeight="1" x14ac:dyDescent="0.25">
      <c r="A288" s="237" t="s">
        <v>1469</v>
      </c>
      <c r="B288" s="446" t="s">
        <v>346</v>
      </c>
      <c r="C288" s="260" t="s">
        <v>347</v>
      </c>
      <c r="D288" s="424">
        <v>149</v>
      </c>
      <c r="E288" s="239" t="s">
        <v>17</v>
      </c>
      <c r="F288" s="316">
        <v>11.77</v>
      </c>
      <c r="G288" s="316">
        <v>21</v>
      </c>
      <c r="H288" s="275">
        <f>F288+G288</f>
        <v>32.769999999999996</v>
      </c>
      <c r="I288" s="240">
        <f t="shared" ref="I288:I292" si="80">D288*H288</f>
        <v>4882.7299999999996</v>
      </c>
      <c r="J288" s="768"/>
    </row>
    <row r="289" spans="1:11" ht="24.95" customHeight="1" x14ac:dyDescent="0.25">
      <c r="A289" s="243" t="s">
        <v>1470</v>
      </c>
      <c r="B289" s="436" t="s">
        <v>335</v>
      </c>
      <c r="C289" s="262" t="s">
        <v>336</v>
      </c>
      <c r="D289" s="424">
        <v>281</v>
      </c>
      <c r="E289" s="246" t="s">
        <v>17</v>
      </c>
      <c r="F289" s="287">
        <v>16.98</v>
      </c>
      <c r="G289" s="287">
        <v>25.19</v>
      </c>
      <c r="H289" s="274">
        <f t="shared" ref="H289:H295" si="81">F289+G289</f>
        <v>42.17</v>
      </c>
      <c r="I289" s="287">
        <f t="shared" si="80"/>
        <v>11849.77</v>
      </c>
      <c r="J289" s="769"/>
    </row>
    <row r="290" spans="1:11" ht="24.95" customHeight="1" x14ac:dyDescent="0.25">
      <c r="A290" s="243" t="s">
        <v>1471</v>
      </c>
      <c r="B290" s="436" t="s">
        <v>697</v>
      </c>
      <c r="C290" s="262" t="s">
        <v>696</v>
      </c>
      <c r="D290" s="424">
        <v>9</v>
      </c>
      <c r="E290" s="246" t="s">
        <v>17</v>
      </c>
      <c r="F290" s="287">
        <v>28.29</v>
      </c>
      <c r="G290" s="287">
        <v>37.799999999999997</v>
      </c>
      <c r="H290" s="274">
        <f t="shared" si="81"/>
        <v>66.09</v>
      </c>
      <c r="I290" s="247">
        <f t="shared" si="80"/>
        <v>594.81000000000006</v>
      </c>
      <c r="J290" s="769"/>
    </row>
    <row r="291" spans="1:11" ht="24.95" customHeight="1" x14ac:dyDescent="0.25">
      <c r="A291" s="243" t="s">
        <v>1472</v>
      </c>
      <c r="B291" s="436" t="s">
        <v>649</v>
      </c>
      <c r="C291" s="262" t="s">
        <v>650</v>
      </c>
      <c r="D291" s="424">
        <v>88</v>
      </c>
      <c r="E291" s="246" t="s">
        <v>17</v>
      </c>
      <c r="F291" s="287">
        <v>24.97</v>
      </c>
      <c r="G291" s="287">
        <v>46.19</v>
      </c>
      <c r="H291" s="274">
        <f t="shared" si="81"/>
        <v>71.16</v>
      </c>
      <c r="I291" s="247">
        <f t="shared" si="80"/>
        <v>6262.08</v>
      </c>
      <c r="J291" s="769"/>
    </row>
    <row r="292" spans="1:11" ht="24.95" customHeight="1" x14ac:dyDescent="0.25">
      <c r="A292" s="243" t="s">
        <v>1473</v>
      </c>
      <c r="B292" s="436" t="s">
        <v>339</v>
      </c>
      <c r="C292" s="262" t="s">
        <v>340</v>
      </c>
      <c r="D292" s="424">
        <v>151</v>
      </c>
      <c r="E292" s="246" t="s">
        <v>17</v>
      </c>
      <c r="F292" s="287">
        <v>94.75</v>
      </c>
      <c r="G292" s="287">
        <v>46.19</v>
      </c>
      <c r="H292" s="274">
        <f t="shared" si="81"/>
        <v>140.94</v>
      </c>
      <c r="I292" s="247">
        <f t="shared" si="80"/>
        <v>21281.94</v>
      </c>
      <c r="J292" s="769"/>
    </row>
    <row r="293" spans="1:11" x14ac:dyDescent="0.25">
      <c r="A293" s="243" t="s">
        <v>1474</v>
      </c>
      <c r="B293" s="436" t="s">
        <v>699</v>
      </c>
      <c r="C293" s="262" t="s">
        <v>698</v>
      </c>
      <c r="D293" s="424">
        <v>6</v>
      </c>
      <c r="E293" s="246" t="s">
        <v>6</v>
      </c>
      <c r="F293" s="287">
        <v>45.04</v>
      </c>
      <c r="G293" s="287">
        <v>41.99</v>
      </c>
      <c r="H293" s="274">
        <f t="shared" si="81"/>
        <v>87.03</v>
      </c>
      <c r="I293" s="247">
        <f t="shared" ref="I293:I295" si="82">D293*H293</f>
        <v>522.18000000000006</v>
      </c>
      <c r="J293" s="769"/>
    </row>
    <row r="294" spans="1:11" x14ac:dyDescent="0.25">
      <c r="A294" s="243" t="s">
        <v>1475</v>
      </c>
      <c r="B294" s="436" t="s">
        <v>343</v>
      </c>
      <c r="C294" s="262" t="s">
        <v>389</v>
      </c>
      <c r="D294" s="424">
        <v>12</v>
      </c>
      <c r="E294" s="246" t="s">
        <v>6</v>
      </c>
      <c r="F294" s="287">
        <v>55.95</v>
      </c>
      <c r="G294" s="287">
        <v>41.99</v>
      </c>
      <c r="H294" s="274">
        <f t="shared" si="81"/>
        <v>97.94</v>
      </c>
      <c r="I294" s="247">
        <f t="shared" si="82"/>
        <v>1175.28</v>
      </c>
      <c r="J294" s="769"/>
    </row>
    <row r="295" spans="1:11" ht="17.25" customHeight="1" thickBot="1" x14ac:dyDescent="0.3">
      <c r="A295" s="251" t="s">
        <v>1476</v>
      </c>
      <c r="B295" s="444" t="s">
        <v>344</v>
      </c>
      <c r="C295" s="308" t="s">
        <v>700</v>
      </c>
      <c r="D295" s="424">
        <v>6</v>
      </c>
      <c r="E295" s="253" t="s">
        <v>6</v>
      </c>
      <c r="F295" s="304">
        <v>88.79</v>
      </c>
      <c r="G295" s="304">
        <v>186.14</v>
      </c>
      <c r="H295" s="281">
        <f t="shared" si="81"/>
        <v>274.93</v>
      </c>
      <c r="I295" s="255">
        <f t="shared" si="82"/>
        <v>1649.58</v>
      </c>
      <c r="J295" s="770"/>
    </row>
    <row r="296" spans="1:11" ht="17.25" customHeight="1" thickBot="1" x14ac:dyDescent="0.3">
      <c r="A296" s="232">
        <v>27</v>
      </c>
      <c r="B296" s="232"/>
      <c r="C296" s="233" t="s">
        <v>57</v>
      </c>
      <c r="D296" s="257"/>
      <c r="E296" s="232"/>
      <c r="F296" s="258"/>
      <c r="G296" s="258"/>
      <c r="H296" s="269"/>
      <c r="I296" s="258"/>
      <c r="J296" s="752">
        <f>SUM(I297:I323)</f>
        <v>232565.13</v>
      </c>
    </row>
    <row r="297" spans="1:11" x14ac:dyDescent="0.25">
      <c r="A297" s="318" t="s">
        <v>1477</v>
      </c>
      <c r="B297" s="297" t="s">
        <v>31</v>
      </c>
      <c r="C297" s="260" t="s">
        <v>893</v>
      </c>
      <c r="D297" s="424">
        <v>1</v>
      </c>
      <c r="E297" s="239" t="s">
        <v>53</v>
      </c>
      <c r="F297" s="316">
        <f>(0.8507*I297)/1</f>
        <v>54932.234086000004</v>
      </c>
      <c r="G297" s="316">
        <f>(0.1493*I297)/1</f>
        <v>9640.7459139999992</v>
      </c>
      <c r="H297" s="311">
        <v>66959.240000000005</v>
      </c>
      <c r="I297" s="319">
        <v>64572.98</v>
      </c>
      <c r="J297" s="783"/>
      <c r="K297" s="121"/>
    </row>
    <row r="298" spans="1:11" x14ac:dyDescent="0.25">
      <c r="A298" s="285"/>
      <c r="B298" s="285"/>
      <c r="C298" s="262" t="s">
        <v>902</v>
      </c>
      <c r="D298" s="424"/>
      <c r="E298" s="246"/>
      <c r="F298" s="287"/>
      <c r="G298" s="287"/>
      <c r="H298" s="286"/>
      <c r="I298" s="287"/>
      <c r="J298" s="784"/>
    </row>
    <row r="299" spans="1:11" x14ac:dyDescent="0.25">
      <c r="A299" s="285"/>
      <c r="B299" s="285"/>
      <c r="C299" s="262" t="s">
        <v>885</v>
      </c>
      <c r="D299" s="424"/>
      <c r="E299" s="246"/>
      <c r="F299" s="287"/>
      <c r="G299" s="287"/>
      <c r="H299" s="286"/>
      <c r="I299" s="287"/>
      <c r="J299" s="784"/>
    </row>
    <row r="300" spans="1:11" x14ac:dyDescent="0.25">
      <c r="A300" s="285"/>
      <c r="B300" s="285"/>
      <c r="C300" s="262" t="s">
        <v>886</v>
      </c>
      <c r="D300" s="424"/>
      <c r="E300" s="246"/>
      <c r="F300" s="287"/>
      <c r="G300" s="287"/>
      <c r="H300" s="286"/>
      <c r="I300" s="287"/>
      <c r="J300" s="784"/>
    </row>
    <row r="301" spans="1:11" x14ac:dyDescent="0.25">
      <c r="A301" s="285"/>
      <c r="B301" s="285"/>
      <c r="C301" s="262" t="s">
        <v>887</v>
      </c>
      <c r="D301" s="424"/>
      <c r="E301" s="246"/>
      <c r="F301" s="287"/>
      <c r="G301" s="287"/>
      <c r="H301" s="286"/>
      <c r="I301" s="287"/>
      <c r="J301" s="784"/>
    </row>
    <row r="302" spans="1:11" x14ac:dyDescent="0.25">
      <c r="A302" s="285"/>
      <c r="B302" s="285"/>
      <c r="C302" s="262" t="s">
        <v>888</v>
      </c>
      <c r="D302" s="424"/>
      <c r="E302" s="246"/>
      <c r="F302" s="287"/>
      <c r="G302" s="287"/>
      <c r="H302" s="286"/>
      <c r="I302" s="287"/>
      <c r="J302" s="784"/>
    </row>
    <row r="303" spans="1:11" x14ac:dyDescent="0.25">
      <c r="A303" s="285"/>
      <c r="B303" s="285"/>
      <c r="C303" s="262" t="s">
        <v>889</v>
      </c>
      <c r="D303" s="424"/>
      <c r="E303" s="246"/>
      <c r="F303" s="287"/>
      <c r="G303" s="287"/>
      <c r="H303" s="286"/>
      <c r="I303" s="287"/>
      <c r="J303" s="784"/>
    </row>
    <row r="304" spans="1:11" x14ac:dyDescent="0.25">
      <c r="A304" s="285" t="s">
        <v>1478</v>
      </c>
      <c r="B304" s="273" t="s">
        <v>31</v>
      </c>
      <c r="C304" s="262" t="s">
        <v>58</v>
      </c>
      <c r="D304" s="424">
        <v>1</v>
      </c>
      <c r="E304" s="246" t="s">
        <v>53</v>
      </c>
      <c r="F304" s="287">
        <f>(0.8507*I304)/1</f>
        <v>36459.547302999999</v>
      </c>
      <c r="G304" s="287">
        <f>(0.1493*I304)/1</f>
        <v>6398.7426969999997</v>
      </c>
      <c r="H304" s="286">
        <v>44158.82</v>
      </c>
      <c r="I304" s="321">
        <v>42858.29</v>
      </c>
      <c r="J304" s="784"/>
    </row>
    <row r="305" spans="1:10" x14ac:dyDescent="0.25">
      <c r="A305" s="285"/>
      <c r="B305" s="285"/>
      <c r="C305" s="262" t="s">
        <v>894</v>
      </c>
      <c r="D305" s="424"/>
      <c r="E305" s="246"/>
      <c r="F305" s="287"/>
      <c r="G305" s="287"/>
      <c r="H305" s="286"/>
      <c r="I305" s="287"/>
      <c r="J305" s="784"/>
    </row>
    <row r="306" spans="1:10" x14ac:dyDescent="0.25">
      <c r="A306" s="285"/>
      <c r="B306" s="285"/>
      <c r="C306" s="262" t="s">
        <v>885</v>
      </c>
      <c r="D306" s="424"/>
      <c r="E306" s="246"/>
      <c r="F306" s="287"/>
      <c r="G306" s="287"/>
      <c r="H306" s="286"/>
      <c r="I306" s="287"/>
      <c r="J306" s="784"/>
    </row>
    <row r="307" spans="1:10" x14ac:dyDescent="0.25">
      <c r="A307" s="285"/>
      <c r="B307" s="285"/>
      <c r="C307" s="262" t="s">
        <v>886</v>
      </c>
      <c r="D307" s="424"/>
      <c r="E307" s="246"/>
      <c r="F307" s="287"/>
      <c r="G307" s="287"/>
      <c r="H307" s="286"/>
      <c r="I307" s="287"/>
      <c r="J307" s="784"/>
    </row>
    <row r="308" spans="1:10" x14ac:dyDescent="0.25">
      <c r="A308" s="285"/>
      <c r="B308" s="285"/>
      <c r="C308" s="262" t="s">
        <v>887</v>
      </c>
      <c r="D308" s="424"/>
      <c r="E308" s="246"/>
      <c r="F308" s="287"/>
      <c r="G308" s="287"/>
      <c r="H308" s="286"/>
      <c r="I308" s="287"/>
      <c r="J308" s="784"/>
    </row>
    <row r="309" spans="1:10" x14ac:dyDescent="0.25">
      <c r="A309" s="285"/>
      <c r="B309" s="285"/>
      <c r="C309" s="262" t="s">
        <v>888</v>
      </c>
      <c r="D309" s="424"/>
      <c r="E309" s="246"/>
      <c r="F309" s="287"/>
      <c r="G309" s="287"/>
      <c r="H309" s="286"/>
      <c r="I309" s="287"/>
      <c r="J309" s="784"/>
    </row>
    <row r="310" spans="1:10" x14ac:dyDescent="0.25">
      <c r="A310" s="285"/>
      <c r="B310" s="285"/>
      <c r="C310" s="262" t="s">
        <v>895</v>
      </c>
      <c r="D310" s="424"/>
      <c r="E310" s="246"/>
      <c r="F310" s="287"/>
      <c r="G310" s="287"/>
      <c r="H310" s="286"/>
      <c r="I310" s="287"/>
      <c r="J310" s="784"/>
    </row>
    <row r="311" spans="1:10" x14ac:dyDescent="0.25">
      <c r="A311" s="285" t="s">
        <v>1479</v>
      </c>
      <c r="B311" s="273" t="s">
        <v>31</v>
      </c>
      <c r="C311" s="262" t="s">
        <v>59</v>
      </c>
      <c r="D311" s="424">
        <v>2</v>
      </c>
      <c r="E311" s="246" t="s">
        <v>53</v>
      </c>
      <c r="F311" s="287">
        <f>(0.8507*I311)/2</f>
        <v>39221.770203</v>
      </c>
      <c r="G311" s="287">
        <f>(0.1493*I311)/2</f>
        <v>6883.5197969999999</v>
      </c>
      <c r="H311" s="286">
        <v>95978.72</v>
      </c>
      <c r="I311" s="321">
        <v>92210.58</v>
      </c>
      <c r="J311" s="784"/>
    </row>
    <row r="312" spans="1:10" x14ac:dyDescent="0.25">
      <c r="A312" s="285"/>
      <c r="B312" s="320"/>
      <c r="C312" s="262" t="s">
        <v>890</v>
      </c>
      <c r="D312" s="424"/>
      <c r="E312" s="246"/>
      <c r="F312" s="287"/>
      <c r="G312" s="287"/>
      <c r="H312" s="286"/>
      <c r="I312" s="287"/>
      <c r="J312" s="784"/>
    </row>
    <row r="313" spans="1:10" x14ac:dyDescent="0.25">
      <c r="A313" s="285"/>
      <c r="B313" s="320"/>
      <c r="C313" s="262" t="s">
        <v>885</v>
      </c>
      <c r="D313" s="424"/>
      <c r="E313" s="246"/>
      <c r="F313" s="287"/>
      <c r="G313" s="287"/>
      <c r="H313" s="286"/>
      <c r="I313" s="287"/>
      <c r="J313" s="784"/>
    </row>
    <row r="314" spans="1:10" x14ac:dyDescent="0.25">
      <c r="A314" s="285"/>
      <c r="B314" s="320"/>
      <c r="C314" s="262" t="s">
        <v>891</v>
      </c>
      <c r="D314" s="424"/>
      <c r="E314" s="246"/>
      <c r="F314" s="287"/>
      <c r="G314" s="287"/>
      <c r="H314" s="286"/>
      <c r="I314" s="287"/>
      <c r="J314" s="784"/>
    </row>
    <row r="315" spans="1:10" x14ac:dyDescent="0.25">
      <c r="A315" s="285"/>
      <c r="B315" s="320"/>
      <c r="C315" s="262" t="s">
        <v>887</v>
      </c>
      <c r="D315" s="424"/>
      <c r="E315" s="246"/>
      <c r="F315" s="287"/>
      <c r="G315" s="287"/>
      <c r="H315" s="286"/>
      <c r="I315" s="287"/>
      <c r="J315" s="784"/>
    </row>
    <row r="316" spans="1:10" x14ac:dyDescent="0.25">
      <c r="A316" s="285"/>
      <c r="B316" s="320"/>
      <c r="C316" s="262" t="s">
        <v>888</v>
      </c>
      <c r="D316" s="424"/>
      <c r="E316" s="246"/>
      <c r="F316" s="287"/>
      <c r="G316" s="287"/>
      <c r="H316" s="286"/>
      <c r="I316" s="287"/>
      <c r="J316" s="784"/>
    </row>
    <row r="317" spans="1:10" x14ac:dyDescent="0.25">
      <c r="A317" s="285"/>
      <c r="B317" s="320"/>
      <c r="C317" s="262" t="s">
        <v>892</v>
      </c>
      <c r="D317" s="424"/>
      <c r="E317" s="246"/>
      <c r="F317" s="287"/>
      <c r="G317" s="287"/>
      <c r="H317" s="286"/>
      <c r="I317" s="287"/>
      <c r="J317" s="784"/>
    </row>
    <row r="318" spans="1:10" ht="22.5" x14ac:dyDescent="0.25">
      <c r="A318" s="285" t="s">
        <v>1480</v>
      </c>
      <c r="B318" s="273" t="s">
        <v>31</v>
      </c>
      <c r="C318" s="262" t="s">
        <v>896</v>
      </c>
      <c r="D318" s="424">
        <v>2</v>
      </c>
      <c r="E318" s="246" t="s">
        <v>53</v>
      </c>
      <c r="F318" s="287">
        <v>4355.8999999999996</v>
      </c>
      <c r="G318" s="287">
        <v>0</v>
      </c>
      <c r="H318" s="286">
        <f t="shared" ref="H318:H323" si="83">F318+G318</f>
        <v>4355.8999999999996</v>
      </c>
      <c r="I318" s="287">
        <f t="shared" ref="I318:I323" si="84">D318*H318</f>
        <v>8711.7999999999993</v>
      </c>
      <c r="J318" s="784"/>
    </row>
    <row r="319" spans="1:10" ht="22.5" x14ac:dyDescent="0.25">
      <c r="A319" s="285" t="s">
        <v>1481</v>
      </c>
      <c r="B319" s="273" t="s">
        <v>31</v>
      </c>
      <c r="C319" s="262" t="s">
        <v>897</v>
      </c>
      <c r="D319" s="424">
        <v>1</v>
      </c>
      <c r="E319" s="246" t="s">
        <v>53</v>
      </c>
      <c r="F319" s="287">
        <v>6279.48</v>
      </c>
      <c r="G319" s="287">
        <v>0</v>
      </c>
      <c r="H319" s="286">
        <f t="shared" si="83"/>
        <v>6279.48</v>
      </c>
      <c r="I319" s="287">
        <f t="shared" si="84"/>
        <v>6279.48</v>
      </c>
      <c r="J319" s="784"/>
    </row>
    <row r="320" spans="1:10" ht="22.5" x14ac:dyDescent="0.25">
      <c r="A320" s="285" t="s">
        <v>1482</v>
      </c>
      <c r="B320" s="273" t="s">
        <v>31</v>
      </c>
      <c r="C320" s="262" t="s">
        <v>898</v>
      </c>
      <c r="D320" s="424">
        <v>1</v>
      </c>
      <c r="E320" s="246" t="s">
        <v>53</v>
      </c>
      <c r="F320" s="287">
        <v>3727.32</v>
      </c>
      <c r="G320" s="287">
        <v>0</v>
      </c>
      <c r="H320" s="286">
        <f t="shared" si="83"/>
        <v>3727.32</v>
      </c>
      <c r="I320" s="287">
        <f t="shared" si="84"/>
        <v>3727.32</v>
      </c>
      <c r="J320" s="784"/>
    </row>
    <row r="321" spans="1:10" ht="22.5" x14ac:dyDescent="0.25">
      <c r="A321" s="285" t="s">
        <v>1483</v>
      </c>
      <c r="B321" s="273" t="s">
        <v>31</v>
      </c>
      <c r="C321" s="262" t="s">
        <v>899</v>
      </c>
      <c r="D321" s="424">
        <v>1</v>
      </c>
      <c r="E321" s="246" t="s">
        <v>53</v>
      </c>
      <c r="F321" s="287">
        <v>3958.1</v>
      </c>
      <c r="G321" s="287">
        <v>0</v>
      </c>
      <c r="H321" s="286">
        <f>F321+G321</f>
        <v>3958.1</v>
      </c>
      <c r="I321" s="287">
        <f t="shared" si="84"/>
        <v>3958.1</v>
      </c>
      <c r="J321" s="784"/>
    </row>
    <row r="322" spans="1:10" ht="22.5" x14ac:dyDescent="0.25">
      <c r="A322" s="285" t="s">
        <v>1484</v>
      </c>
      <c r="B322" s="273" t="s">
        <v>31</v>
      </c>
      <c r="C322" s="262" t="s">
        <v>900</v>
      </c>
      <c r="D322" s="424">
        <v>2</v>
      </c>
      <c r="E322" s="246" t="s">
        <v>53</v>
      </c>
      <c r="F322" s="287">
        <v>3937.68</v>
      </c>
      <c r="G322" s="287">
        <v>0</v>
      </c>
      <c r="H322" s="286">
        <f>F322+G322</f>
        <v>3937.68</v>
      </c>
      <c r="I322" s="287">
        <f t="shared" si="84"/>
        <v>7875.36</v>
      </c>
      <c r="J322" s="784"/>
    </row>
    <row r="323" spans="1:10" ht="23.25" thickBot="1" x14ac:dyDescent="0.3">
      <c r="A323" s="314" t="s">
        <v>1485</v>
      </c>
      <c r="B323" s="283" t="s">
        <v>31</v>
      </c>
      <c r="C323" s="308" t="s">
        <v>901</v>
      </c>
      <c r="D323" s="424">
        <v>1</v>
      </c>
      <c r="E323" s="253" t="s">
        <v>53</v>
      </c>
      <c r="F323" s="287">
        <v>2371.2199999999998</v>
      </c>
      <c r="G323" s="304">
        <v>0</v>
      </c>
      <c r="H323" s="315">
        <f t="shared" si="83"/>
        <v>2371.2199999999998</v>
      </c>
      <c r="I323" s="304">
        <f t="shared" si="84"/>
        <v>2371.2199999999998</v>
      </c>
      <c r="J323" s="785"/>
    </row>
    <row r="324" spans="1:10" ht="15.75" thickBot="1" x14ac:dyDescent="0.3">
      <c r="A324" s="232">
        <v>28</v>
      </c>
      <c r="B324" s="232"/>
      <c r="C324" s="322" t="s">
        <v>914</v>
      </c>
      <c r="D324" s="284"/>
      <c r="E324" s="232"/>
      <c r="F324" s="258"/>
      <c r="G324" s="258"/>
      <c r="H324" s="259"/>
      <c r="I324" s="258"/>
      <c r="J324" s="752">
        <f>SUM(I325:I331)</f>
        <v>34752.290399999998</v>
      </c>
    </row>
    <row r="325" spans="1:10" x14ac:dyDescent="0.25">
      <c r="A325" s="237" t="s">
        <v>1486</v>
      </c>
      <c r="B325" s="446" t="s">
        <v>217</v>
      </c>
      <c r="C325" s="260" t="s">
        <v>39</v>
      </c>
      <c r="D325" s="424">
        <v>15.08</v>
      </c>
      <c r="E325" s="239" t="s">
        <v>20</v>
      </c>
      <c r="F325" s="316">
        <v>22.11</v>
      </c>
      <c r="G325" s="316">
        <v>26.93</v>
      </c>
      <c r="H325" s="261">
        <f t="shared" ref="H325:H331" si="85">F325+G325</f>
        <v>49.04</v>
      </c>
      <c r="I325" s="240">
        <f>D325*H325</f>
        <v>739.52319999999997</v>
      </c>
      <c r="J325" s="762"/>
    </row>
    <row r="326" spans="1:10" x14ac:dyDescent="0.25">
      <c r="A326" s="243" t="s">
        <v>1487</v>
      </c>
      <c r="B326" s="436" t="s">
        <v>218</v>
      </c>
      <c r="C326" s="262" t="s">
        <v>40</v>
      </c>
      <c r="D326" s="424">
        <v>15.08</v>
      </c>
      <c r="E326" s="246" t="s">
        <v>20</v>
      </c>
      <c r="F326" s="287"/>
      <c r="G326" s="287">
        <v>7.42</v>
      </c>
      <c r="H326" s="249">
        <f t="shared" si="85"/>
        <v>7.42</v>
      </c>
      <c r="I326" s="247">
        <f t="shared" ref="I326:I331" si="86">D326*H326</f>
        <v>111.89360000000001</v>
      </c>
      <c r="J326" s="763"/>
    </row>
    <row r="327" spans="1:10" x14ac:dyDescent="0.25">
      <c r="A327" s="243" t="s">
        <v>1488</v>
      </c>
      <c r="B327" s="436" t="s">
        <v>219</v>
      </c>
      <c r="C327" s="262" t="s">
        <v>41</v>
      </c>
      <c r="D327" s="424">
        <v>40.96</v>
      </c>
      <c r="E327" s="246" t="s">
        <v>15</v>
      </c>
      <c r="F327" s="287">
        <v>140.86000000000001</v>
      </c>
      <c r="G327" s="287">
        <v>55.67</v>
      </c>
      <c r="H327" s="249">
        <f t="shared" si="85"/>
        <v>196.53000000000003</v>
      </c>
      <c r="I327" s="247">
        <f t="shared" si="86"/>
        <v>8049.8688000000011</v>
      </c>
      <c r="J327" s="763"/>
    </row>
    <row r="328" spans="1:10" x14ac:dyDescent="0.25">
      <c r="A328" s="243" t="s">
        <v>1489</v>
      </c>
      <c r="B328" s="436" t="s">
        <v>220</v>
      </c>
      <c r="C328" s="262" t="s">
        <v>221</v>
      </c>
      <c r="D328" s="424">
        <v>1392.08</v>
      </c>
      <c r="E328" s="246" t="s">
        <v>42</v>
      </c>
      <c r="F328" s="287">
        <v>10.78</v>
      </c>
      <c r="G328" s="287">
        <v>2.15</v>
      </c>
      <c r="H328" s="249">
        <f t="shared" si="85"/>
        <v>12.93</v>
      </c>
      <c r="I328" s="247">
        <f t="shared" si="86"/>
        <v>17999.594399999998</v>
      </c>
      <c r="J328" s="763"/>
    </row>
    <row r="329" spans="1:10" x14ac:dyDescent="0.25">
      <c r="A329" s="243" t="s">
        <v>1490</v>
      </c>
      <c r="B329" s="436" t="s">
        <v>222</v>
      </c>
      <c r="C329" s="262" t="s">
        <v>223</v>
      </c>
      <c r="D329" s="424">
        <v>14.76</v>
      </c>
      <c r="E329" s="246" t="s">
        <v>43</v>
      </c>
      <c r="F329" s="287">
        <v>13.69</v>
      </c>
      <c r="G329" s="287">
        <v>2.15</v>
      </c>
      <c r="H329" s="249">
        <f t="shared" si="85"/>
        <v>15.84</v>
      </c>
      <c r="I329" s="247">
        <f t="shared" si="86"/>
        <v>233.79839999999999</v>
      </c>
      <c r="J329" s="763"/>
    </row>
    <row r="330" spans="1:10" x14ac:dyDescent="0.25">
      <c r="A330" s="243" t="s">
        <v>1491</v>
      </c>
      <c r="B330" s="436" t="s">
        <v>224</v>
      </c>
      <c r="C330" s="262" t="s">
        <v>225</v>
      </c>
      <c r="D330" s="424">
        <v>17.18</v>
      </c>
      <c r="E330" s="246" t="s">
        <v>20</v>
      </c>
      <c r="F330" s="287">
        <v>345.86</v>
      </c>
      <c r="G330" s="287"/>
      <c r="H330" s="249">
        <f t="shared" si="85"/>
        <v>345.86</v>
      </c>
      <c r="I330" s="247">
        <f t="shared" si="86"/>
        <v>5941.8748000000005</v>
      </c>
      <c r="J330" s="763"/>
    </row>
    <row r="331" spans="1:10" ht="15.75" thickBot="1" x14ac:dyDescent="0.3">
      <c r="A331" s="251" t="s">
        <v>1492</v>
      </c>
      <c r="B331" s="444" t="s">
        <v>226</v>
      </c>
      <c r="C331" s="308" t="s">
        <v>227</v>
      </c>
      <c r="D331" s="424">
        <v>17.18</v>
      </c>
      <c r="E331" s="253" t="s">
        <v>20</v>
      </c>
      <c r="F331" s="304"/>
      <c r="G331" s="304">
        <v>97.54</v>
      </c>
      <c r="H331" s="256">
        <f t="shared" si="85"/>
        <v>97.54</v>
      </c>
      <c r="I331" s="255">
        <f t="shared" si="86"/>
        <v>1675.7372</v>
      </c>
      <c r="J331" s="764"/>
    </row>
    <row r="332" spans="1:10" ht="15.75" thickBot="1" x14ac:dyDescent="0.3">
      <c r="A332" s="232">
        <v>29</v>
      </c>
      <c r="B332" s="232"/>
      <c r="C332" s="322" t="s">
        <v>62</v>
      </c>
      <c r="D332" s="284"/>
      <c r="E332" s="232"/>
      <c r="F332" s="258"/>
      <c r="G332" s="258"/>
      <c r="H332" s="259"/>
      <c r="I332" s="258"/>
      <c r="J332" s="752">
        <f>SUM(I333:I335)</f>
        <v>23266.733</v>
      </c>
    </row>
    <row r="333" spans="1:10" x14ac:dyDescent="0.25">
      <c r="A333" s="237" t="s">
        <v>1493</v>
      </c>
      <c r="B333" s="446" t="s">
        <v>371</v>
      </c>
      <c r="C333" s="260" t="s">
        <v>372</v>
      </c>
      <c r="D333" s="424">
        <v>812.9</v>
      </c>
      <c r="E333" s="239" t="s">
        <v>42</v>
      </c>
      <c r="F333" s="316">
        <v>17.170000000000002</v>
      </c>
      <c r="G333" s="316">
        <v>0</v>
      </c>
      <c r="H333" s="261">
        <f t="shared" ref="H333:H335" si="87">F333+G333</f>
        <v>17.170000000000002</v>
      </c>
      <c r="I333" s="240">
        <f>D333*H333</f>
        <v>13957.493</v>
      </c>
      <c r="J333" s="768"/>
    </row>
    <row r="334" spans="1:10" x14ac:dyDescent="0.25">
      <c r="A334" s="243" t="s">
        <v>1494</v>
      </c>
      <c r="B334" s="436" t="s">
        <v>192</v>
      </c>
      <c r="C334" s="262" t="s">
        <v>193</v>
      </c>
      <c r="D334" s="424">
        <v>7</v>
      </c>
      <c r="E334" s="246" t="s">
        <v>15</v>
      </c>
      <c r="F334" s="287">
        <v>13.41</v>
      </c>
      <c r="G334" s="287">
        <v>24.69</v>
      </c>
      <c r="H334" s="249">
        <f t="shared" si="87"/>
        <v>38.1</v>
      </c>
      <c r="I334" s="247">
        <f t="shared" ref="I334:I335" si="88">D334*H334</f>
        <v>266.7</v>
      </c>
      <c r="J334" s="769"/>
    </row>
    <row r="335" spans="1:10" ht="15.75" thickBot="1" x14ac:dyDescent="0.3">
      <c r="A335" s="251" t="s">
        <v>1495</v>
      </c>
      <c r="B335" s="444" t="s">
        <v>201</v>
      </c>
      <c r="C335" s="308" t="s">
        <v>202</v>
      </c>
      <c r="D335" s="424">
        <v>13</v>
      </c>
      <c r="E335" s="253" t="s">
        <v>17</v>
      </c>
      <c r="F335" s="304">
        <v>658.47</v>
      </c>
      <c r="G335" s="304">
        <v>37.11</v>
      </c>
      <c r="H335" s="256">
        <f t="shared" si="87"/>
        <v>695.58</v>
      </c>
      <c r="I335" s="255">
        <f t="shared" si="88"/>
        <v>9042.5400000000009</v>
      </c>
      <c r="J335" s="770"/>
    </row>
    <row r="336" spans="1:10" ht="15.75" thickBot="1" x14ac:dyDescent="0.3">
      <c r="A336" s="232">
        <v>30</v>
      </c>
      <c r="B336" s="232"/>
      <c r="C336" s="233" t="s">
        <v>63</v>
      </c>
      <c r="D336" s="284"/>
      <c r="E336" s="232"/>
      <c r="F336" s="258"/>
      <c r="G336" s="258"/>
      <c r="H336" s="259"/>
      <c r="I336" s="258"/>
      <c r="J336" s="752">
        <f>SUM(I337:I337)</f>
        <v>17542.4496</v>
      </c>
    </row>
    <row r="337" spans="1:10" s="24" customFormat="1" ht="15.75" thickBot="1" x14ac:dyDescent="0.3">
      <c r="A337" s="288" t="s">
        <v>1496</v>
      </c>
      <c r="B337" s="447" t="s">
        <v>374</v>
      </c>
      <c r="C337" s="306" t="s">
        <v>64</v>
      </c>
      <c r="D337" s="424">
        <v>1495.52</v>
      </c>
      <c r="E337" s="290" t="s">
        <v>15</v>
      </c>
      <c r="F337" s="292"/>
      <c r="G337" s="324">
        <v>11.73</v>
      </c>
      <c r="H337" s="291">
        <f t="shared" ref="H337" si="89">F337+G337</f>
        <v>11.73</v>
      </c>
      <c r="I337" s="292">
        <f>H337*D337</f>
        <v>17542.4496</v>
      </c>
      <c r="J337" s="219"/>
    </row>
    <row r="338" spans="1:10" ht="20.25" customHeight="1" thickBot="1" x14ac:dyDescent="0.3">
      <c r="A338" s="325">
        <v>31</v>
      </c>
      <c r="B338" s="326"/>
      <c r="C338" s="327" t="s">
        <v>1176</v>
      </c>
      <c r="D338" s="328"/>
      <c r="E338" s="326"/>
      <c r="F338" s="329"/>
      <c r="G338" s="329"/>
      <c r="H338" s="330"/>
      <c r="I338" s="329"/>
      <c r="J338" s="754">
        <f>SUM(I339:I367)</f>
        <v>208806.40699999992</v>
      </c>
    </row>
    <row r="339" spans="1:10" s="24" customFormat="1" x14ac:dyDescent="0.25">
      <c r="A339" s="237" t="s">
        <v>1497</v>
      </c>
      <c r="B339" s="446" t="s">
        <v>348</v>
      </c>
      <c r="C339" s="260" t="s">
        <v>349</v>
      </c>
      <c r="D339" s="424">
        <v>13.5</v>
      </c>
      <c r="E339" s="331" t="s">
        <v>20</v>
      </c>
      <c r="F339" s="316">
        <v>0</v>
      </c>
      <c r="G339" s="316">
        <v>50.25</v>
      </c>
      <c r="H339" s="332">
        <f t="shared" ref="H339:H344" si="90">SUM(F339:G339)</f>
        <v>50.25</v>
      </c>
      <c r="I339" s="240">
        <f>D339*H339</f>
        <v>678.375</v>
      </c>
      <c r="J339" s="762"/>
    </row>
    <row r="340" spans="1:10" s="24" customFormat="1" x14ac:dyDescent="0.25">
      <c r="A340" s="243" t="s">
        <v>1498</v>
      </c>
      <c r="B340" s="436" t="s">
        <v>1160</v>
      </c>
      <c r="C340" s="262" t="s">
        <v>1159</v>
      </c>
      <c r="D340" s="424">
        <v>9.5</v>
      </c>
      <c r="E340" s="333" t="s">
        <v>20</v>
      </c>
      <c r="F340" s="287">
        <v>0</v>
      </c>
      <c r="G340" s="287">
        <v>15.63</v>
      </c>
      <c r="H340" s="334">
        <f t="shared" si="90"/>
        <v>15.63</v>
      </c>
      <c r="I340" s="247">
        <f t="shared" ref="I340:I346" si="91">D340*H340</f>
        <v>148.48500000000001</v>
      </c>
      <c r="J340" s="763"/>
    </row>
    <row r="341" spans="1:10" s="24" customFormat="1" x14ac:dyDescent="0.25">
      <c r="A341" s="243" t="s">
        <v>1499</v>
      </c>
      <c r="B341" s="436" t="s">
        <v>412</v>
      </c>
      <c r="C341" s="262" t="s">
        <v>413</v>
      </c>
      <c r="D341" s="424">
        <v>16</v>
      </c>
      <c r="E341" s="333" t="s">
        <v>15</v>
      </c>
      <c r="F341" s="287">
        <v>33.44</v>
      </c>
      <c r="G341" s="287">
        <v>48.25</v>
      </c>
      <c r="H341" s="334">
        <f t="shared" si="90"/>
        <v>81.69</v>
      </c>
      <c r="I341" s="247">
        <f t="shared" si="91"/>
        <v>1307.04</v>
      </c>
      <c r="J341" s="763"/>
    </row>
    <row r="342" spans="1:10" s="24" customFormat="1" ht="22.5" x14ac:dyDescent="0.25">
      <c r="A342" s="243" t="s">
        <v>1500</v>
      </c>
      <c r="B342" s="436" t="s">
        <v>1162</v>
      </c>
      <c r="C342" s="262" t="s">
        <v>1161</v>
      </c>
      <c r="D342" s="424">
        <v>40</v>
      </c>
      <c r="E342" s="333" t="s">
        <v>15</v>
      </c>
      <c r="F342" s="287">
        <v>78.400000000000006</v>
      </c>
      <c r="G342" s="287">
        <v>31.96</v>
      </c>
      <c r="H342" s="334">
        <f t="shared" si="90"/>
        <v>110.36000000000001</v>
      </c>
      <c r="I342" s="247">
        <f t="shared" si="91"/>
        <v>4414.4000000000005</v>
      </c>
      <c r="J342" s="763"/>
    </row>
    <row r="343" spans="1:10" s="24" customFormat="1" x14ac:dyDescent="0.25">
      <c r="A343" s="243" t="s">
        <v>1501</v>
      </c>
      <c r="B343" s="436" t="s">
        <v>220</v>
      </c>
      <c r="C343" s="262" t="s">
        <v>221</v>
      </c>
      <c r="D343" s="424">
        <v>800</v>
      </c>
      <c r="E343" s="333" t="s">
        <v>42</v>
      </c>
      <c r="F343" s="287">
        <v>10.78</v>
      </c>
      <c r="G343" s="287">
        <v>2.15</v>
      </c>
      <c r="H343" s="334">
        <f t="shared" si="90"/>
        <v>12.93</v>
      </c>
      <c r="I343" s="247">
        <f t="shared" si="91"/>
        <v>10344</v>
      </c>
      <c r="J343" s="763"/>
    </row>
    <row r="344" spans="1:10" s="24" customFormat="1" x14ac:dyDescent="0.25">
      <c r="A344" s="243" t="s">
        <v>1502</v>
      </c>
      <c r="B344" s="436" t="s">
        <v>1164</v>
      </c>
      <c r="C344" s="262" t="s">
        <v>1163</v>
      </c>
      <c r="D344" s="424">
        <v>10</v>
      </c>
      <c r="E344" s="333" t="s">
        <v>20</v>
      </c>
      <c r="F344" s="287">
        <v>359.52</v>
      </c>
      <c r="G344" s="287">
        <v>0</v>
      </c>
      <c r="H344" s="334">
        <f t="shared" si="90"/>
        <v>359.52</v>
      </c>
      <c r="I344" s="247">
        <f t="shared" si="91"/>
        <v>3595.2</v>
      </c>
      <c r="J344" s="763"/>
    </row>
    <row r="345" spans="1:10" s="24" customFormat="1" x14ac:dyDescent="0.25">
      <c r="A345" s="243" t="s">
        <v>1503</v>
      </c>
      <c r="B345" s="436" t="s">
        <v>352</v>
      </c>
      <c r="C345" s="262" t="s">
        <v>353</v>
      </c>
      <c r="D345" s="424">
        <v>4</v>
      </c>
      <c r="E345" s="333" t="s">
        <v>20</v>
      </c>
      <c r="F345" s="287">
        <v>0</v>
      </c>
      <c r="G345" s="287">
        <v>141.22</v>
      </c>
      <c r="H345" s="334">
        <v>125.24</v>
      </c>
      <c r="I345" s="247">
        <f t="shared" si="91"/>
        <v>500.96</v>
      </c>
      <c r="J345" s="763"/>
    </row>
    <row r="346" spans="1:10" s="24" customFormat="1" x14ac:dyDescent="0.25">
      <c r="A346" s="243" t="s">
        <v>1504</v>
      </c>
      <c r="B346" s="436" t="s">
        <v>226</v>
      </c>
      <c r="C346" s="262" t="s">
        <v>227</v>
      </c>
      <c r="D346" s="424">
        <v>6</v>
      </c>
      <c r="E346" s="333" t="s">
        <v>20</v>
      </c>
      <c r="F346" s="287">
        <v>0</v>
      </c>
      <c r="G346" s="287">
        <v>97.54</v>
      </c>
      <c r="H346" s="264">
        <v>86.51</v>
      </c>
      <c r="I346" s="247">
        <f t="shared" si="91"/>
        <v>519.06000000000006</v>
      </c>
      <c r="J346" s="763"/>
    </row>
    <row r="347" spans="1:10" s="24" customFormat="1" x14ac:dyDescent="0.25">
      <c r="A347" s="243" t="s">
        <v>1505</v>
      </c>
      <c r="B347" s="436" t="s">
        <v>487</v>
      </c>
      <c r="C347" s="262" t="s">
        <v>488</v>
      </c>
      <c r="D347" s="424">
        <v>0.4</v>
      </c>
      <c r="E347" s="246" t="s">
        <v>20</v>
      </c>
      <c r="F347" s="287">
        <v>104.48</v>
      </c>
      <c r="G347" s="287">
        <v>25.13</v>
      </c>
      <c r="H347" s="264">
        <f>SUM(F347:G347)</f>
        <v>129.61000000000001</v>
      </c>
      <c r="I347" s="247">
        <f t="shared" ref="I347" si="92">ROUND(D347*H347,2)</f>
        <v>51.84</v>
      </c>
      <c r="J347" s="763"/>
    </row>
    <row r="348" spans="1:10" x14ac:dyDescent="0.25">
      <c r="A348" s="243" t="s">
        <v>1506</v>
      </c>
      <c r="B348" s="436" t="s">
        <v>2102</v>
      </c>
      <c r="C348" s="262" t="s">
        <v>567</v>
      </c>
      <c r="D348" s="424">
        <v>72</v>
      </c>
      <c r="E348" s="246" t="s">
        <v>17</v>
      </c>
      <c r="F348" s="287">
        <v>25.54</v>
      </c>
      <c r="G348" s="287">
        <v>40.65</v>
      </c>
      <c r="H348" s="286">
        <f t="shared" ref="H348" si="93">F348+G348</f>
        <v>66.19</v>
      </c>
      <c r="I348" s="287">
        <f t="shared" ref="I348" si="94">H348*D348</f>
        <v>4765.68</v>
      </c>
      <c r="J348" s="763"/>
    </row>
    <row r="349" spans="1:10" ht="18.75" customHeight="1" x14ac:dyDescent="0.25">
      <c r="A349" s="243" t="s">
        <v>1507</v>
      </c>
      <c r="B349" s="436" t="s">
        <v>572</v>
      </c>
      <c r="C349" s="262" t="s">
        <v>1173</v>
      </c>
      <c r="D349" s="424">
        <v>10.4</v>
      </c>
      <c r="E349" s="246" t="s">
        <v>15</v>
      </c>
      <c r="F349" s="287">
        <v>37.83</v>
      </c>
      <c r="G349" s="287">
        <v>29.51</v>
      </c>
      <c r="H349" s="264">
        <f>SUM(F349:G349)</f>
        <v>67.34</v>
      </c>
      <c r="I349" s="247">
        <f>D349*H349</f>
        <v>700.33600000000001</v>
      </c>
      <c r="J349" s="763"/>
    </row>
    <row r="350" spans="1:10" ht="15" customHeight="1" x14ac:dyDescent="0.25">
      <c r="A350" s="243" t="s">
        <v>1508</v>
      </c>
      <c r="B350" s="436" t="s">
        <v>371</v>
      </c>
      <c r="C350" s="262" t="s">
        <v>372</v>
      </c>
      <c r="D350" s="424">
        <v>4356</v>
      </c>
      <c r="E350" s="246" t="s">
        <v>42</v>
      </c>
      <c r="F350" s="287">
        <v>17.170000000000002</v>
      </c>
      <c r="G350" s="287">
        <v>0</v>
      </c>
      <c r="H350" s="334">
        <f>SUM(F350:G350)</f>
        <v>17.170000000000002</v>
      </c>
      <c r="I350" s="247">
        <f t="shared" ref="I350" si="95">D350*H350</f>
        <v>74792.52</v>
      </c>
      <c r="J350" s="763"/>
    </row>
    <row r="351" spans="1:10" ht="19.5" customHeight="1" x14ac:dyDescent="0.25">
      <c r="A351" s="243" t="s">
        <v>1509</v>
      </c>
      <c r="B351" s="436" t="s">
        <v>1175</v>
      </c>
      <c r="C351" s="262" t="s">
        <v>1174</v>
      </c>
      <c r="D351" s="424">
        <v>330.5</v>
      </c>
      <c r="E351" s="336" t="s">
        <v>15</v>
      </c>
      <c r="F351" s="287">
        <v>207.27</v>
      </c>
      <c r="G351" s="287">
        <v>16.16</v>
      </c>
      <c r="H351" s="334">
        <f>SUM(F351:G351)</f>
        <v>223.43</v>
      </c>
      <c r="I351" s="247">
        <f>D351*H351</f>
        <v>73843.615000000005</v>
      </c>
      <c r="J351" s="763"/>
    </row>
    <row r="352" spans="1:10" ht="15" customHeight="1" x14ac:dyDescent="0.25">
      <c r="A352" s="243" t="s">
        <v>1510</v>
      </c>
      <c r="B352" s="436" t="s">
        <v>369</v>
      </c>
      <c r="C352" s="262" t="s">
        <v>370</v>
      </c>
      <c r="D352" s="424">
        <v>28</v>
      </c>
      <c r="E352" s="265" t="s">
        <v>17</v>
      </c>
      <c r="F352" s="287">
        <v>166.21</v>
      </c>
      <c r="G352" s="287">
        <v>58.79</v>
      </c>
      <c r="H352" s="249">
        <f t="shared" ref="H352" si="96">F352+G352</f>
        <v>225</v>
      </c>
      <c r="I352" s="247">
        <f t="shared" ref="I352" si="97">D352*H352</f>
        <v>6300</v>
      </c>
      <c r="J352" s="763"/>
    </row>
    <row r="353" spans="1:10" ht="15" customHeight="1" x14ac:dyDescent="0.25">
      <c r="A353" s="243" t="s">
        <v>1511</v>
      </c>
      <c r="B353" s="436" t="s">
        <v>179</v>
      </c>
      <c r="C353" s="262" t="s">
        <v>180</v>
      </c>
      <c r="D353" s="424">
        <v>2</v>
      </c>
      <c r="E353" s="246" t="s">
        <v>20</v>
      </c>
      <c r="F353" s="287">
        <v>392.54</v>
      </c>
      <c r="G353" s="287">
        <v>264.54000000000002</v>
      </c>
      <c r="H353" s="249">
        <f t="shared" ref="H353" si="98">F353+G353</f>
        <v>657.08</v>
      </c>
      <c r="I353" s="247">
        <f t="shared" ref="I353" si="99">D353*H353</f>
        <v>1314.16</v>
      </c>
      <c r="J353" s="763"/>
    </row>
    <row r="354" spans="1:10" x14ac:dyDescent="0.25">
      <c r="A354" s="243" t="s">
        <v>1512</v>
      </c>
      <c r="B354" s="436" t="s">
        <v>167</v>
      </c>
      <c r="C354" s="262" t="s">
        <v>30</v>
      </c>
      <c r="D354" s="424">
        <v>60.8</v>
      </c>
      <c r="E354" s="246" t="s">
        <v>15</v>
      </c>
      <c r="F354" s="287">
        <v>5.45</v>
      </c>
      <c r="G354" s="287">
        <v>3.92</v>
      </c>
      <c r="H354" s="249">
        <f t="shared" ref="H354" si="100">F354+G354</f>
        <v>9.370000000000001</v>
      </c>
      <c r="I354" s="247">
        <f t="shared" ref="I354:I367" si="101">D354*H354</f>
        <v>569.69600000000003</v>
      </c>
      <c r="J354" s="763"/>
    </row>
    <row r="355" spans="1:10" x14ac:dyDescent="0.25">
      <c r="A355" s="243" t="s">
        <v>1513</v>
      </c>
      <c r="B355" s="436" t="s">
        <v>357</v>
      </c>
      <c r="C355" s="337" t="s">
        <v>427</v>
      </c>
      <c r="D355" s="424">
        <v>60.8</v>
      </c>
      <c r="E355" s="246" t="s">
        <v>15</v>
      </c>
      <c r="F355" s="287">
        <v>7.18</v>
      </c>
      <c r="G355" s="287">
        <v>14.84</v>
      </c>
      <c r="H355" s="338">
        <f>SUM(F355:G355)</f>
        <v>22.02</v>
      </c>
      <c r="I355" s="247">
        <f t="shared" si="101"/>
        <v>1338.8159999999998</v>
      </c>
      <c r="J355" s="763"/>
    </row>
    <row r="356" spans="1:10" s="24" customFormat="1" x14ac:dyDescent="0.25">
      <c r="A356" s="243" t="s">
        <v>1514</v>
      </c>
      <c r="B356" s="436" t="s">
        <v>360</v>
      </c>
      <c r="C356" s="262" t="s">
        <v>61</v>
      </c>
      <c r="D356" s="424">
        <v>40</v>
      </c>
      <c r="E356" s="246" t="s">
        <v>15</v>
      </c>
      <c r="F356" s="287">
        <v>8.4499999999999993</v>
      </c>
      <c r="G356" s="287">
        <v>24.12</v>
      </c>
      <c r="H356" s="249">
        <f t="shared" ref="H356:H357" si="102">F356+G356</f>
        <v>32.57</v>
      </c>
      <c r="I356" s="247">
        <f t="shared" si="101"/>
        <v>1302.8</v>
      </c>
      <c r="J356" s="763"/>
    </row>
    <row r="357" spans="1:10" s="24" customFormat="1" ht="18.75" customHeight="1" x14ac:dyDescent="0.25">
      <c r="A357" s="243" t="s">
        <v>1515</v>
      </c>
      <c r="B357" s="436" t="s">
        <v>365</v>
      </c>
      <c r="C357" s="262" t="s">
        <v>366</v>
      </c>
      <c r="D357" s="424">
        <v>8</v>
      </c>
      <c r="E357" s="246" t="s">
        <v>17</v>
      </c>
      <c r="F357" s="287">
        <v>4.9800000000000004</v>
      </c>
      <c r="G357" s="287">
        <v>2.5499999999999998</v>
      </c>
      <c r="H357" s="249">
        <f t="shared" si="102"/>
        <v>7.53</v>
      </c>
      <c r="I357" s="247">
        <f t="shared" si="101"/>
        <v>60.24</v>
      </c>
      <c r="J357" s="763"/>
    </row>
    <row r="358" spans="1:10" ht="16.5" customHeight="1" x14ac:dyDescent="0.25">
      <c r="A358" s="243" t="s">
        <v>1516</v>
      </c>
      <c r="B358" s="436" t="s">
        <v>609</v>
      </c>
      <c r="C358" s="262" t="s">
        <v>610</v>
      </c>
      <c r="D358" s="424">
        <v>46</v>
      </c>
      <c r="E358" s="246" t="s">
        <v>15</v>
      </c>
      <c r="F358" s="287">
        <v>50.33</v>
      </c>
      <c r="G358" s="287">
        <v>16.16</v>
      </c>
      <c r="H358" s="286">
        <f t="shared" ref="H358" si="103">F358+G358</f>
        <v>66.489999999999995</v>
      </c>
      <c r="I358" s="247">
        <f t="shared" si="101"/>
        <v>3058.54</v>
      </c>
      <c r="J358" s="763"/>
    </row>
    <row r="359" spans="1:10" x14ac:dyDescent="0.25">
      <c r="A359" s="243" t="s">
        <v>1517</v>
      </c>
      <c r="B359" s="436" t="s">
        <v>883</v>
      </c>
      <c r="C359" s="262" t="s">
        <v>882</v>
      </c>
      <c r="D359" s="424">
        <v>4356</v>
      </c>
      <c r="E359" s="246" t="s">
        <v>42</v>
      </c>
      <c r="F359" s="287">
        <v>4.0199999999999996</v>
      </c>
      <c r="G359" s="287">
        <v>0</v>
      </c>
      <c r="H359" s="334">
        <v>2.54</v>
      </c>
      <c r="I359" s="247">
        <f t="shared" si="101"/>
        <v>11064.24</v>
      </c>
      <c r="J359" s="763"/>
    </row>
    <row r="360" spans="1:10" s="24" customFormat="1" x14ac:dyDescent="0.25">
      <c r="A360" s="243" t="s">
        <v>1518</v>
      </c>
      <c r="B360" s="436" t="s">
        <v>190</v>
      </c>
      <c r="C360" s="262" t="s">
        <v>191</v>
      </c>
      <c r="D360" s="424">
        <v>60.8</v>
      </c>
      <c r="E360" s="246" t="s">
        <v>15</v>
      </c>
      <c r="F360" s="287">
        <v>8.4</v>
      </c>
      <c r="G360" s="287">
        <v>17.68</v>
      </c>
      <c r="H360" s="249">
        <f t="shared" ref="H360" si="104">F360+G360</f>
        <v>26.08</v>
      </c>
      <c r="I360" s="247">
        <f t="shared" si="101"/>
        <v>1585.6639999999998</v>
      </c>
      <c r="J360" s="763"/>
    </row>
    <row r="361" spans="1:10" s="24" customFormat="1" x14ac:dyDescent="0.25">
      <c r="A361" s="243" t="s">
        <v>1519</v>
      </c>
      <c r="B361" s="436" t="s">
        <v>255</v>
      </c>
      <c r="C361" s="262" t="s">
        <v>93</v>
      </c>
      <c r="D361" s="424">
        <v>54</v>
      </c>
      <c r="E361" s="265" t="s">
        <v>17</v>
      </c>
      <c r="F361" s="287">
        <v>9.4</v>
      </c>
      <c r="G361" s="287">
        <v>25.19</v>
      </c>
      <c r="H361" s="249">
        <f t="shared" ref="H361:H364" si="105">F361+G361</f>
        <v>34.590000000000003</v>
      </c>
      <c r="I361" s="247">
        <f t="shared" ref="I361:I364" si="106">D361*H361</f>
        <v>1867.8600000000001</v>
      </c>
      <c r="J361" s="763"/>
    </row>
    <row r="362" spans="1:10" s="24" customFormat="1" x14ac:dyDescent="0.25">
      <c r="A362" s="243" t="s">
        <v>1520</v>
      </c>
      <c r="B362" s="436" t="s">
        <v>238</v>
      </c>
      <c r="C362" s="262" t="s">
        <v>239</v>
      </c>
      <c r="D362" s="424">
        <v>216</v>
      </c>
      <c r="E362" s="246" t="s">
        <v>17</v>
      </c>
      <c r="F362" s="287">
        <v>2.62</v>
      </c>
      <c r="G362" s="287">
        <v>1.68</v>
      </c>
      <c r="H362" s="249">
        <f t="shared" si="105"/>
        <v>4.3</v>
      </c>
      <c r="I362" s="247">
        <f t="shared" si="106"/>
        <v>928.8</v>
      </c>
      <c r="J362" s="763"/>
    </row>
    <row r="363" spans="1:10" s="24" customFormat="1" x14ac:dyDescent="0.25">
      <c r="A363" s="243" t="s">
        <v>1521</v>
      </c>
      <c r="B363" s="436" t="s">
        <v>250</v>
      </c>
      <c r="C363" s="262" t="s">
        <v>46</v>
      </c>
      <c r="D363" s="424">
        <v>3</v>
      </c>
      <c r="E363" s="246" t="s">
        <v>6</v>
      </c>
      <c r="F363" s="287">
        <v>8.59</v>
      </c>
      <c r="G363" s="287">
        <v>14.28</v>
      </c>
      <c r="H363" s="249">
        <f t="shared" si="105"/>
        <v>22.869999999999997</v>
      </c>
      <c r="I363" s="247">
        <f t="shared" si="106"/>
        <v>68.609999999999985</v>
      </c>
      <c r="J363" s="763"/>
    </row>
    <row r="364" spans="1:10" s="24" customFormat="1" x14ac:dyDescent="0.25">
      <c r="A364" s="243" t="s">
        <v>1522</v>
      </c>
      <c r="B364" s="436" t="s">
        <v>251</v>
      </c>
      <c r="C364" s="262" t="s">
        <v>110</v>
      </c>
      <c r="D364" s="424">
        <v>12</v>
      </c>
      <c r="E364" s="246" t="s">
        <v>6</v>
      </c>
      <c r="F364" s="287">
        <v>11.88</v>
      </c>
      <c r="G364" s="287">
        <v>21</v>
      </c>
      <c r="H364" s="249">
        <f t="shared" si="105"/>
        <v>32.880000000000003</v>
      </c>
      <c r="I364" s="247">
        <f t="shared" si="106"/>
        <v>394.56000000000006</v>
      </c>
      <c r="J364" s="763"/>
    </row>
    <row r="365" spans="1:10" s="24" customFormat="1" x14ac:dyDescent="0.25">
      <c r="A365" s="243" t="s">
        <v>1523</v>
      </c>
      <c r="B365" s="436" t="s">
        <v>738</v>
      </c>
      <c r="C365" s="262" t="s">
        <v>737</v>
      </c>
      <c r="D365" s="424">
        <v>12</v>
      </c>
      <c r="E365" s="265" t="s">
        <v>85</v>
      </c>
      <c r="F365" s="287">
        <v>36.380000000000003</v>
      </c>
      <c r="G365" s="287">
        <v>3.35</v>
      </c>
      <c r="H365" s="264">
        <f>SUM(F365:G365)</f>
        <v>39.730000000000004</v>
      </c>
      <c r="I365" s="247">
        <f t="shared" ref="I365" si="107">D365*H365</f>
        <v>476.76000000000005</v>
      </c>
      <c r="J365" s="763"/>
    </row>
    <row r="366" spans="1:10" s="24" customFormat="1" ht="24.95" customHeight="1" x14ac:dyDescent="0.25">
      <c r="A366" s="243" t="s">
        <v>1524</v>
      </c>
      <c r="B366" s="436" t="s">
        <v>625</v>
      </c>
      <c r="C366" s="262" t="s">
        <v>626</v>
      </c>
      <c r="D366" s="424">
        <v>6</v>
      </c>
      <c r="E366" s="246" t="s">
        <v>6</v>
      </c>
      <c r="F366" s="287">
        <v>113.74</v>
      </c>
      <c r="G366" s="287">
        <v>16.8</v>
      </c>
      <c r="H366" s="286">
        <f t="shared" ref="H366" si="108">F366+G366</f>
        <v>130.54</v>
      </c>
      <c r="I366" s="287">
        <f t="shared" ref="I366" si="109">H366*D366</f>
        <v>783.24</v>
      </c>
      <c r="J366" s="763"/>
    </row>
    <row r="367" spans="1:10" s="24" customFormat="1" ht="24.95" customHeight="1" thickBot="1" x14ac:dyDescent="0.3">
      <c r="A367" s="251" t="s">
        <v>1525</v>
      </c>
      <c r="B367" s="444" t="s">
        <v>337</v>
      </c>
      <c r="C367" s="308" t="s">
        <v>338</v>
      </c>
      <c r="D367" s="424">
        <v>21</v>
      </c>
      <c r="E367" s="295" t="s">
        <v>17</v>
      </c>
      <c r="F367" s="304">
        <v>50.52</v>
      </c>
      <c r="G367" s="304">
        <v>46.19</v>
      </c>
      <c r="H367" s="256">
        <f t="shared" ref="H367:H514" si="110">F367+G367</f>
        <v>96.710000000000008</v>
      </c>
      <c r="I367" s="255">
        <f t="shared" si="101"/>
        <v>2030.91</v>
      </c>
      <c r="J367" s="764"/>
    </row>
    <row r="368" spans="1:10" ht="27" customHeight="1" thickBot="1" x14ac:dyDescent="0.3">
      <c r="A368" s="325">
        <v>32</v>
      </c>
      <c r="B368" s="326"/>
      <c r="C368" s="339" t="s">
        <v>903</v>
      </c>
      <c r="D368" s="328"/>
      <c r="E368" s="326"/>
      <c r="F368" s="329"/>
      <c r="G368" s="329"/>
      <c r="H368" s="330"/>
      <c r="I368" s="329"/>
      <c r="J368" s="754">
        <f>SUM(I369:I511)</f>
        <v>649476.46669999999</v>
      </c>
    </row>
    <row r="369" spans="1:10" s="34" customFormat="1" ht="14.25" x14ac:dyDescent="0.25">
      <c r="A369" s="237" t="s">
        <v>1526</v>
      </c>
      <c r="B369" s="446" t="s">
        <v>920</v>
      </c>
      <c r="C369" s="260" t="s">
        <v>919</v>
      </c>
      <c r="D369" s="424">
        <v>80</v>
      </c>
      <c r="E369" s="340" t="s">
        <v>15</v>
      </c>
      <c r="F369" s="610">
        <v>47.62</v>
      </c>
      <c r="G369" s="610">
        <v>44.64</v>
      </c>
      <c r="H369" s="242">
        <f t="shared" ref="H369:H430" si="111">G369+F369</f>
        <v>92.259999999999991</v>
      </c>
      <c r="I369" s="240">
        <f>D369*H369</f>
        <v>7380.7999999999993</v>
      </c>
      <c r="J369" s="762"/>
    </row>
    <row r="370" spans="1:10" s="34" customFormat="1" ht="18" customHeight="1" x14ac:dyDescent="0.25">
      <c r="A370" s="243" t="s">
        <v>1527</v>
      </c>
      <c r="B370" s="436" t="s">
        <v>922</v>
      </c>
      <c r="C370" s="262" t="s">
        <v>921</v>
      </c>
      <c r="D370" s="424">
        <v>24</v>
      </c>
      <c r="E370" s="265" t="s">
        <v>923</v>
      </c>
      <c r="F370" s="611">
        <v>32.67</v>
      </c>
      <c r="G370" s="611">
        <v>0.84</v>
      </c>
      <c r="H370" s="264">
        <f t="shared" si="111"/>
        <v>33.510000000000005</v>
      </c>
      <c r="I370" s="247">
        <f t="shared" ref="I370:I510" si="112">D370*H370</f>
        <v>804.24000000000012</v>
      </c>
      <c r="J370" s="763"/>
    </row>
    <row r="371" spans="1:10" s="34" customFormat="1" ht="14.25" x14ac:dyDescent="0.25">
      <c r="A371" s="243" t="s">
        <v>1528</v>
      </c>
      <c r="B371" s="436" t="s">
        <v>529</v>
      </c>
      <c r="C371" s="262" t="s">
        <v>530</v>
      </c>
      <c r="D371" s="424">
        <v>15.6</v>
      </c>
      <c r="E371" s="265" t="s">
        <v>20</v>
      </c>
      <c r="F371" s="287">
        <v>0</v>
      </c>
      <c r="G371" s="287">
        <v>100.5</v>
      </c>
      <c r="H371" s="264">
        <f t="shared" si="111"/>
        <v>100.5</v>
      </c>
      <c r="I371" s="247">
        <f t="shared" si="112"/>
        <v>1567.8</v>
      </c>
      <c r="J371" s="763"/>
    </row>
    <row r="372" spans="1:10" s="34" customFormat="1" ht="14.25" x14ac:dyDescent="0.25">
      <c r="A372" s="243" t="s">
        <v>1529</v>
      </c>
      <c r="B372" s="436" t="s">
        <v>925</v>
      </c>
      <c r="C372" s="262" t="s">
        <v>924</v>
      </c>
      <c r="D372" s="424">
        <v>143.54</v>
      </c>
      <c r="E372" s="265" t="s">
        <v>15</v>
      </c>
      <c r="F372" s="287">
        <v>0</v>
      </c>
      <c r="G372" s="287">
        <v>2.5099999999999998</v>
      </c>
      <c r="H372" s="264">
        <f t="shared" si="111"/>
        <v>2.5099999999999998</v>
      </c>
      <c r="I372" s="247">
        <f t="shared" si="112"/>
        <v>360.28539999999992</v>
      </c>
      <c r="J372" s="763"/>
    </row>
    <row r="373" spans="1:10" s="34" customFormat="1" ht="14.25" x14ac:dyDescent="0.25">
      <c r="A373" s="243" t="s">
        <v>1530</v>
      </c>
      <c r="B373" s="436" t="s">
        <v>138</v>
      </c>
      <c r="C373" s="262" t="s">
        <v>137</v>
      </c>
      <c r="D373" s="424">
        <v>27</v>
      </c>
      <c r="E373" s="265" t="s">
        <v>15</v>
      </c>
      <c r="F373" s="287">
        <v>0</v>
      </c>
      <c r="G373" s="287">
        <v>5.03</v>
      </c>
      <c r="H373" s="264">
        <f t="shared" si="111"/>
        <v>5.03</v>
      </c>
      <c r="I373" s="247">
        <f t="shared" si="112"/>
        <v>135.81</v>
      </c>
      <c r="J373" s="763"/>
    </row>
    <row r="374" spans="1:10" s="34" customFormat="1" ht="14.25" x14ac:dyDescent="0.25">
      <c r="A374" s="243" t="s">
        <v>1531</v>
      </c>
      <c r="B374" s="436" t="s">
        <v>165</v>
      </c>
      <c r="C374" s="262" t="s">
        <v>376</v>
      </c>
      <c r="D374" s="424">
        <v>71.77</v>
      </c>
      <c r="E374" s="265" t="s">
        <v>15</v>
      </c>
      <c r="F374" s="287">
        <v>0</v>
      </c>
      <c r="G374" s="287">
        <v>8.3800000000000008</v>
      </c>
      <c r="H374" s="264">
        <f t="shared" si="111"/>
        <v>8.3800000000000008</v>
      </c>
      <c r="I374" s="247">
        <f t="shared" si="112"/>
        <v>601.43259999999998</v>
      </c>
      <c r="J374" s="763"/>
    </row>
    <row r="375" spans="1:10" s="34" customFormat="1" ht="14.25" x14ac:dyDescent="0.25">
      <c r="A375" s="243" t="s">
        <v>1532</v>
      </c>
      <c r="B375" s="436" t="s">
        <v>927</v>
      </c>
      <c r="C375" s="262" t="s">
        <v>926</v>
      </c>
      <c r="D375" s="424">
        <v>248.4</v>
      </c>
      <c r="E375" s="265" t="s">
        <v>15</v>
      </c>
      <c r="F375" s="287">
        <v>0.37</v>
      </c>
      <c r="G375" s="287">
        <v>4.88</v>
      </c>
      <c r="H375" s="264">
        <f t="shared" si="111"/>
        <v>5.25</v>
      </c>
      <c r="I375" s="247">
        <f t="shared" si="112"/>
        <v>1304.1000000000001</v>
      </c>
      <c r="J375" s="763"/>
    </row>
    <row r="376" spans="1:10" s="34" customFormat="1" ht="14.25" x14ac:dyDescent="0.25">
      <c r="A376" s="243" t="s">
        <v>1533</v>
      </c>
      <c r="B376" s="436" t="s">
        <v>929</v>
      </c>
      <c r="C376" s="262" t="s">
        <v>928</v>
      </c>
      <c r="D376" s="424">
        <v>1</v>
      </c>
      <c r="E376" s="246" t="s">
        <v>6</v>
      </c>
      <c r="F376" s="287">
        <v>0</v>
      </c>
      <c r="G376" s="287">
        <v>22.22</v>
      </c>
      <c r="H376" s="264">
        <f t="shared" si="111"/>
        <v>22.22</v>
      </c>
      <c r="I376" s="247">
        <f t="shared" si="112"/>
        <v>22.22</v>
      </c>
      <c r="J376" s="763"/>
    </row>
    <row r="377" spans="1:10" s="34" customFormat="1" ht="14.25" x14ac:dyDescent="0.25">
      <c r="A377" s="243" t="s">
        <v>1534</v>
      </c>
      <c r="B377" s="436" t="s">
        <v>930</v>
      </c>
      <c r="C377" s="262" t="s">
        <v>931</v>
      </c>
      <c r="D377" s="424">
        <v>6.7</v>
      </c>
      <c r="E377" s="265" t="s">
        <v>17</v>
      </c>
      <c r="F377" s="287">
        <v>0</v>
      </c>
      <c r="G377" s="287">
        <v>6.11</v>
      </c>
      <c r="H377" s="264">
        <f t="shared" si="111"/>
        <v>6.11</v>
      </c>
      <c r="I377" s="247">
        <f t="shared" si="112"/>
        <v>40.937000000000005</v>
      </c>
      <c r="J377" s="763"/>
    </row>
    <row r="378" spans="1:10" s="34" customFormat="1" ht="14.25" x14ac:dyDescent="0.25">
      <c r="A378" s="243" t="s">
        <v>1535</v>
      </c>
      <c r="B378" s="436" t="s">
        <v>148</v>
      </c>
      <c r="C378" s="262" t="s">
        <v>149</v>
      </c>
      <c r="D378" s="424">
        <v>5</v>
      </c>
      <c r="E378" s="246" t="s">
        <v>6</v>
      </c>
      <c r="F378" s="287">
        <v>0</v>
      </c>
      <c r="G378" s="287">
        <v>16.8</v>
      </c>
      <c r="H378" s="264">
        <f t="shared" si="111"/>
        <v>16.8</v>
      </c>
      <c r="I378" s="247">
        <f t="shared" si="112"/>
        <v>84</v>
      </c>
      <c r="J378" s="763"/>
    </row>
    <row r="379" spans="1:10" s="34" customFormat="1" ht="14.25" x14ac:dyDescent="0.25">
      <c r="A379" s="243" t="s">
        <v>1536</v>
      </c>
      <c r="B379" s="436" t="s">
        <v>933</v>
      </c>
      <c r="C379" s="262" t="s">
        <v>932</v>
      </c>
      <c r="D379" s="424">
        <v>35</v>
      </c>
      <c r="E379" s="265" t="s">
        <v>17</v>
      </c>
      <c r="F379" s="287">
        <v>0</v>
      </c>
      <c r="G379" s="287">
        <v>16.8</v>
      </c>
      <c r="H379" s="264">
        <f t="shared" si="111"/>
        <v>16.8</v>
      </c>
      <c r="I379" s="247">
        <f t="shared" si="112"/>
        <v>588</v>
      </c>
      <c r="J379" s="763"/>
    </row>
    <row r="380" spans="1:10" s="34" customFormat="1" ht="14.25" x14ac:dyDescent="0.25">
      <c r="A380" s="243" t="s">
        <v>1537</v>
      </c>
      <c r="B380" s="436" t="s">
        <v>935</v>
      </c>
      <c r="C380" s="262" t="s">
        <v>934</v>
      </c>
      <c r="D380" s="424">
        <v>5</v>
      </c>
      <c r="E380" s="246" t="s">
        <v>6</v>
      </c>
      <c r="F380" s="287">
        <v>0</v>
      </c>
      <c r="G380" s="287">
        <v>6.3</v>
      </c>
      <c r="H380" s="264">
        <f t="shared" si="111"/>
        <v>6.3</v>
      </c>
      <c r="I380" s="247">
        <f t="shared" si="112"/>
        <v>31.5</v>
      </c>
      <c r="J380" s="763"/>
    </row>
    <row r="381" spans="1:10" s="34" customFormat="1" ht="14.25" x14ac:dyDescent="0.25">
      <c r="A381" s="243" t="s">
        <v>1538</v>
      </c>
      <c r="B381" s="436" t="s">
        <v>937</v>
      </c>
      <c r="C381" s="262" t="s">
        <v>936</v>
      </c>
      <c r="D381" s="424">
        <v>9</v>
      </c>
      <c r="E381" s="246" t="s">
        <v>6</v>
      </c>
      <c r="F381" s="287">
        <v>0</v>
      </c>
      <c r="G381" s="287">
        <v>41.99</v>
      </c>
      <c r="H381" s="264">
        <f t="shared" si="111"/>
        <v>41.99</v>
      </c>
      <c r="I381" s="247">
        <f t="shared" si="112"/>
        <v>377.91</v>
      </c>
      <c r="J381" s="763"/>
    </row>
    <row r="382" spans="1:10" s="34" customFormat="1" ht="14.25" x14ac:dyDescent="0.25">
      <c r="A382" s="243" t="s">
        <v>1539</v>
      </c>
      <c r="B382" s="436" t="s">
        <v>939</v>
      </c>
      <c r="C382" s="262" t="s">
        <v>938</v>
      </c>
      <c r="D382" s="424">
        <v>7</v>
      </c>
      <c r="E382" s="246" t="s">
        <v>6</v>
      </c>
      <c r="F382" s="287">
        <v>0</v>
      </c>
      <c r="G382" s="287">
        <v>21</v>
      </c>
      <c r="H382" s="264">
        <f t="shared" si="111"/>
        <v>21</v>
      </c>
      <c r="I382" s="247">
        <f t="shared" si="112"/>
        <v>147</v>
      </c>
      <c r="J382" s="763"/>
    </row>
    <row r="383" spans="1:10" s="34" customFormat="1" ht="14.25" x14ac:dyDescent="0.25">
      <c r="A383" s="243" t="s">
        <v>1540</v>
      </c>
      <c r="B383" s="436" t="s">
        <v>941</v>
      </c>
      <c r="C383" s="262" t="s">
        <v>940</v>
      </c>
      <c r="D383" s="424">
        <v>1</v>
      </c>
      <c r="E383" s="246" t="s">
        <v>6</v>
      </c>
      <c r="F383" s="287">
        <v>0</v>
      </c>
      <c r="G383" s="287">
        <v>209.95</v>
      </c>
      <c r="H383" s="264">
        <f t="shared" si="111"/>
        <v>209.95</v>
      </c>
      <c r="I383" s="247">
        <f t="shared" si="112"/>
        <v>209.95</v>
      </c>
      <c r="J383" s="763"/>
    </row>
    <row r="384" spans="1:10" s="34" customFormat="1" ht="14.25" x14ac:dyDescent="0.25">
      <c r="A384" s="243" t="s">
        <v>1541</v>
      </c>
      <c r="B384" s="436" t="s">
        <v>943</v>
      </c>
      <c r="C384" s="262" t="s">
        <v>942</v>
      </c>
      <c r="D384" s="424">
        <v>1</v>
      </c>
      <c r="E384" s="246" t="s">
        <v>6</v>
      </c>
      <c r="F384" s="287">
        <v>0</v>
      </c>
      <c r="G384" s="287">
        <v>46.12</v>
      </c>
      <c r="H384" s="264">
        <f t="shared" si="111"/>
        <v>46.12</v>
      </c>
      <c r="I384" s="247">
        <f t="shared" si="112"/>
        <v>46.12</v>
      </c>
      <c r="J384" s="763"/>
    </row>
    <row r="385" spans="1:10" s="34" customFormat="1" ht="14.25" x14ac:dyDescent="0.25">
      <c r="A385" s="243" t="s">
        <v>1542</v>
      </c>
      <c r="B385" s="436" t="s">
        <v>945</v>
      </c>
      <c r="C385" s="262" t="s">
        <v>944</v>
      </c>
      <c r="D385" s="424">
        <v>12</v>
      </c>
      <c r="E385" s="246" t="s">
        <v>17</v>
      </c>
      <c r="F385" s="287">
        <v>0</v>
      </c>
      <c r="G385" s="287">
        <v>10.5</v>
      </c>
      <c r="H385" s="264">
        <f t="shared" si="111"/>
        <v>10.5</v>
      </c>
      <c r="I385" s="247">
        <f t="shared" si="112"/>
        <v>126</v>
      </c>
      <c r="J385" s="763"/>
    </row>
    <row r="386" spans="1:10" s="34" customFormat="1" ht="14.25" x14ac:dyDescent="0.25">
      <c r="A386" s="243" t="s">
        <v>1543</v>
      </c>
      <c r="B386" s="436" t="s">
        <v>948</v>
      </c>
      <c r="C386" s="262" t="s">
        <v>946</v>
      </c>
      <c r="D386" s="424">
        <v>3</v>
      </c>
      <c r="E386" s="246" t="s">
        <v>6</v>
      </c>
      <c r="F386" s="287">
        <v>0</v>
      </c>
      <c r="G386" s="287">
        <v>62.99</v>
      </c>
      <c r="H386" s="264">
        <f t="shared" si="111"/>
        <v>62.99</v>
      </c>
      <c r="I386" s="247">
        <f t="shared" si="112"/>
        <v>188.97</v>
      </c>
      <c r="J386" s="763"/>
    </row>
    <row r="387" spans="1:10" s="34" customFormat="1" ht="14.25" x14ac:dyDescent="0.25">
      <c r="A387" s="243" t="s">
        <v>1544</v>
      </c>
      <c r="B387" s="436" t="s">
        <v>949</v>
      </c>
      <c r="C387" s="262" t="s">
        <v>947</v>
      </c>
      <c r="D387" s="424">
        <v>3</v>
      </c>
      <c r="E387" s="246" t="s">
        <v>6</v>
      </c>
      <c r="F387" s="287">
        <v>0</v>
      </c>
      <c r="G387" s="287">
        <v>117.48</v>
      </c>
      <c r="H387" s="264">
        <f t="shared" si="111"/>
        <v>117.48</v>
      </c>
      <c r="I387" s="247">
        <f t="shared" si="112"/>
        <v>352.44</v>
      </c>
      <c r="J387" s="763"/>
    </row>
    <row r="388" spans="1:10" s="34" customFormat="1" ht="14.25" x14ac:dyDescent="0.25">
      <c r="A388" s="243" t="s">
        <v>1545</v>
      </c>
      <c r="B388" s="436" t="s">
        <v>951</v>
      </c>
      <c r="C388" s="262" t="s">
        <v>950</v>
      </c>
      <c r="D388" s="424">
        <v>3</v>
      </c>
      <c r="E388" s="246" t="s">
        <v>6</v>
      </c>
      <c r="F388" s="287">
        <v>0</v>
      </c>
      <c r="G388" s="287">
        <v>8.3800000000000008</v>
      </c>
      <c r="H388" s="264">
        <f t="shared" si="111"/>
        <v>8.3800000000000008</v>
      </c>
      <c r="I388" s="247">
        <f t="shared" si="112"/>
        <v>25.14</v>
      </c>
      <c r="J388" s="763"/>
    </row>
    <row r="389" spans="1:10" s="34" customFormat="1" ht="14.25" x14ac:dyDescent="0.25">
      <c r="A389" s="243" t="s">
        <v>1546</v>
      </c>
      <c r="B389" s="436" t="s">
        <v>159</v>
      </c>
      <c r="C389" s="262" t="s">
        <v>375</v>
      </c>
      <c r="D389" s="424">
        <v>28</v>
      </c>
      <c r="E389" s="246" t="s">
        <v>17</v>
      </c>
      <c r="F389" s="287">
        <v>0</v>
      </c>
      <c r="G389" s="287">
        <v>4.2</v>
      </c>
      <c r="H389" s="264">
        <f t="shared" si="111"/>
        <v>4.2</v>
      </c>
      <c r="I389" s="247">
        <f t="shared" si="112"/>
        <v>117.60000000000001</v>
      </c>
      <c r="J389" s="763"/>
    </row>
    <row r="390" spans="1:10" s="34" customFormat="1" ht="14.25" x14ac:dyDescent="0.25">
      <c r="A390" s="243" t="s">
        <v>1547</v>
      </c>
      <c r="B390" s="436" t="s">
        <v>953</v>
      </c>
      <c r="C390" s="262" t="s">
        <v>952</v>
      </c>
      <c r="D390" s="424">
        <v>32</v>
      </c>
      <c r="E390" s="246" t="s">
        <v>17</v>
      </c>
      <c r="F390" s="287">
        <v>0</v>
      </c>
      <c r="G390" s="287">
        <v>8.4</v>
      </c>
      <c r="H390" s="264">
        <f t="shared" si="111"/>
        <v>8.4</v>
      </c>
      <c r="I390" s="247">
        <f t="shared" si="112"/>
        <v>268.8</v>
      </c>
      <c r="J390" s="763"/>
    </row>
    <row r="391" spans="1:10" s="34" customFormat="1" ht="14.25" x14ac:dyDescent="0.25">
      <c r="A391" s="243" t="s">
        <v>1548</v>
      </c>
      <c r="B391" s="436" t="s">
        <v>955</v>
      </c>
      <c r="C391" s="262" t="s">
        <v>954</v>
      </c>
      <c r="D391" s="424">
        <v>2</v>
      </c>
      <c r="E391" s="246" t="s">
        <v>6</v>
      </c>
      <c r="F391" s="287">
        <v>0</v>
      </c>
      <c r="G391" s="287">
        <v>88.11</v>
      </c>
      <c r="H391" s="264">
        <f t="shared" si="111"/>
        <v>88.11</v>
      </c>
      <c r="I391" s="247">
        <f t="shared" si="112"/>
        <v>176.22</v>
      </c>
      <c r="J391" s="763"/>
    </row>
    <row r="392" spans="1:10" s="34" customFormat="1" ht="14.25" x14ac:dyDescent="0.25">
      <c r="A392" s="243" t="s">
        <v>1549</v>
      </c>
      <c r="B392" s="436" t="s">
        <v>957</v>
      </c>
      <c r="C392" s="262" t="s">
        <v>956</v>
      </c>
      <c r="D392" s="424">
        <v>1</v>
      </c>
      <c r="E392" s="246" t="s">
        <v>6</v>
      </c>
      <c r="F392" s="287">
        <v>0</v>
      </c>
      <c r="G392" s="287">
        <v>172.92</v>
      </c>
      <c r="H392" s="264">
        <f t="shared" si="111"/>
        <v>172.92</v>
      </c>
      <c r="I392" s="247">
        <f t="shared" si="112"/>
        <v>172.92</v>
      </c>
      <c r="J392" s="763"/>
    </row>
    <row r="393" spans="1:10" s="34" customFormat="1" ht="14.25" x14ac:dyDescent="0.25">
      <c r="A393" s="243" t="s">
        <v>1550</v>
      </c>
      <c r="B393" s="436" t="s">
        <v>959</v>
      </c>
      <c r="C393" s="262" t="s">
        <v>958</v>
      </c>
      <c r="D393" s="424">
        <v>5</v>
      </c>
      <c r="E393" s="265" t="s">
        <v>15</v>
      </c>
      <c r="F393" s="287">
        <v>0</v>
      </c>
      <c r="G393" s="287">
        <v>41.99</v>
      </c>
      <c r="H393" s="264">
        <f t="shared" si="111"/>
        <v>41.99</v>
      </c>
      <c r="I393" s="247">
        <f t="shared" si="112"/>
        <v>209.95000000000002</v>
      </c>
      <c r="J393" s="763"/>
    </row>
    <row r="394" spans="1:10" s="34" customFormat="1" ht="14.25" x14ac:dyDescent="0.25">
      <c r="A394" s="243" t="s">
        <v>1551</v>
      </c>
      <c r="B394" s="436" t="s">
        <v>162</v>
      </c>
      <c r="C394" s="262" t="s">
        <v>390</v>
      </c>
      <c r="D394" s="424">
        <v>3</v>
      </c>
      <c r="E394" s="246" t="s">
        <v>6</v>
      </c>
      <c r="F394" s="287">
        <v>0</v>
      </c>
      <c r="G394" s="287">
        <v>16.8</v>
      </c>
      <c r="H394" s="264">
        <f t="shared" si="111"/>
        <v>16.8</v>
      </c>
      <c r="I394" s="247">
        <f t="shared" si="112"/>
        <v>50.400000000000006</v>
      </c>
      <c r="J394" s="763"/>
    </row>
    <row r="395" spans="1:10" s="34" customFormat="1" ht="14.25" x14ac:dyDescent="0.25">
      <c r="A395" s="243" t="s">
        <v>1552</v>
      </c>
      <c r="B395" s="436" t="s">
        <v>961</v>
      </c>
      <c r="C395" s="262" t="s">
        <v>960</v>
      </c>
      <c r="D395" s="424">
        <v>15</v>
      </c>
      <c r="E395" s="246" t="s">
        <v>6</v>
      </c>
      <c r="F395" s="287">
        <v>0</v>
      </c>
      <c r="G395" s="287">
        <v>10.5</v>
      </c>
      <c r="H395" s="264">
        <f t="shared" si="111"/>
        <v>10.5</v>
      </c>
      <c r="I395" s="247">
        <f t="shared" si="112"/>
        <v>157.5</v>
      </c>
      <c r="J395" s="763"/>
    </row>
    <row r="396" spans="1:10" s="34" customFormat="1" ht="14.25" x14ac:dyDescent="0.25">
      <c r="A396" s="243" t="s">
        <v>1553</v>
      </c>
      <c r="B396" s="436" t="s">
        <v>552</v>
      </c>
      <c r="C396" s="262" t="s">
        <v>553</v>
      </c>
      <c r="D396" s="424">
        <v>3</v>
      </c>
      <c r="E396" s="246" t="s">
        <v>6</v>
      </c>
      <c r="F396" s="287">
        <v>0</v>
      </c>
      <c r="G396" s="287">
        <v>3.35</v>
      </c>
      <c r="H396" s="264">
        <f t="shared" si="111"/>
        <v>3.35</v>
      </c>
      <c r="I396" s="247">
        <f t="shared" si="112"/>
        <v>10.050000000000001</v>
      </c>
      <c r="J396" s="763"/>
    </row>
    <row r="397" spans="1:10" s="34" customFormat="1" ht="14.25" x14ac:dyDescent="0.25">
      <c r="A397" s="243" t="s">
        <v>1554</v>
      </c>
      <c r="B397" s="436" t="s">
        <v>965</v>
      </c>
      <c r="C397" s="262" t="s">
        <v>962</v>
      </c>
      <c r="D397" s="424">
        <v>1</v>
      </c>
      <c r="E397" s="246" t="s">
        <v>6</v>
      </c>
      <c r="F397" s="287">
        <v>0</v>
      </c>
      <c r="G397" s="287">
        <v>21</v>
      </c>
      <c r="H397" s="264">
        <f t="shared" si="111"/>
        <v>21</v>
      </c>
      <c r="I397" s="247">
        <f t="shared" si="112"/>
        <v>21</v>
      </c>
      <c r="J397" s="763"/>
    </row>
    <row r="398" spans="1:10" s="34" customFormat="1" ht="14.25" x14ac:dyDescent="0.25">
      <c r="A398" s="243" t="s">
        <v>1555</v>
      </c>
      <c r="B398" s="436" t="s">
        <v>966</v>
      </c>
      <c r="C398" s="262" t="s">
        <v>963</v>
      </c>
      <c r="D398" s="424">
        <v>1</v>
      </c>
      <c r="E398" s="246" t="s">
        <v>6</v>
      </c>
      <c r="F398" s="287">
        <v>0</v>
      </c>
      <c r="G398" s="287">
        <v>16.75</v>
      </c>
      <c r="H398" s="264">
        <f t="shared" si="111"/>
        <v>16.75</v>
      </c>
      <c r="I398" s="247">
        <f t="shared" si="112"/>
        <v>16.75</v>
      </c>
      <c r="J398" s="763"/>
    </row>
    <row r="399" spans="1:10" s="34" customFormat="1" ht="14.25" x14ac:dyDescent="0.25">
      <c r="A399" s="243" t="s">
        <v>1556</v>
      </c>
      <c r="B399" s="436" t="s">
        <v>967</v>
      </c>
      <c r="C399" s="262" t="s">
        <v>964</v>
      </c>
      <c r="D399" s="424">
        <v>3</v>
      </c>
      <c r="E399" s="246" t="s">
        <v>6</v>
      </c>
      <c r="F399" s="287">
        <v>0</v>
      </c>
      <c r="G399" s="287">
        <v>58.74</v>
      </c>
      <c r="H399" s="264">
        <f t="shared" si="111"/>
        <v>58.74</v>
      </c>
      <c r="I399" s="247">
        <f t="shared" si="112"/>
        <v>176.22</v>
      </c>
      <c r="J399" s="763"/>
    </row>
    <row r="400" spans="1:10" s="34" customFormat="1" ht="14.25" x14ac:dyDescent="0.25">
      <c r="A400" s="243" t="s">
        <v>1557</v>
      </c>
      <c r="B400" s="436" t="s">
        <v>970</v>
      </c>
      <c r="C400" s="262" t="s">
        <v>968</v>
      </c>
      <c r="D400" s="424">
        <v>15</v>
      </c>
      <c r="E400" s="265" t="s">
        <v>17</v>
      </c>
      <c r="F400" s="287">
        <v>0</v>
      </c>
      <c r="G400" s="287">
        <v>16.8</v>
      </c>
      <c r="H400" s="264">
        <f t="shared" si="111"/>
        <v>16.8</v>
      </c>
      <c r="I400" s="247">
        <f t="shared" si="112"/>
        <v>252</v>
      </c>
      <c r="J400" s="763"/>
    </row>
    <row r="401" spans="1:10" s="34" customFormat="1" ht="14.25" x14ac:dyDescent="0.25">
      <c r="A401" s="243" t="s">
        <v>1558</v>
      </c>
      <c r="B401" s="436" t="s">
        <v>971</v>
      </c>
      <c r="C401" s="262" t="s">
        <v>969</v>
      </c>
      <c r="D401" s="424">
        <v>3</v>
      </c>
      <c r="E401" s="265" t="s">
        <v>15</v>
      </c>
      <c r="F401" s="287">
        <v>0</v>
      </c>
      <c r="G401" s="287">
        <v>41.99</v>
      </c>
      <c r="H401" s="264">
        <f t="shared" si="111"/>
        <v>41.99</v>
      </c>
      <c r="I401" s="247">
        <f t="shared" si="112"/>
        <v>125.97</v>
      </c>
      <c r="J401" s="763"/>
    </row>
    <row r="402" spans="1:10" s="34" customFormat="1" ht="14.25" x14ac:dyDescent="0.25">
      <c r="A402" s="243" t="s">
        <v>1559</v>
      </c>
      <c r="B402" s="436" t="s">
        <v>155</v>
      </c>
      <c r="C402" s="262" t="s">
        <v>156</v>
      </c>
      <c r="D402" s="424">
        <v>2</v>
      </c>
      <c r="E402" s="265" t="s">
        <v>15</v>
      </c>
      <c r="F402" s="287">
        <v>0</v>
      </c>
      <c r="G402" s="287">
        <v>83.98</v>
      </c>
      <c r="H402" s="264">
        <f t="shared" si="111"/>
        <v>83.98</v>
      </c>
      <c r="I402" s="247">
        <f t="shared" si="112"/>
        <v>167.96</v>
      </c>
      <c r="J402" s="763"/>
    </row>
    <row r="403" spans="1:10" s="34" customFormat="1" ht="14.25" x14ac:dyDescent="0.25">
      <c r="A403" s="243" t="s">
        <v>1560</v>
      </c>
      <c r="B403" s="436" t="s">
        <v>973</v>
      </c>
      <c r="C403" s="262" t="s">
        <v>972</v>
      </c>
      <c r="D403" s="424">
        <v>1</v>
      </c>
      <c r="E403" s="246" t="s">
        <v>6</v>
      </c>
      <c r="F403" s="287">
        <v>0</v>
      </c>
      <c r="G403" s="287">
        <v>20.190000000000001</v>
      </c>
      <c r="H403" s="264">
        <f t="shared" si="111"/>
        <v>20.190000000000001</v>
      </c>
      <c r="I403" s="247">
        <f t="shared" si="112"/>
        <v>20.190000000000001</v>
      </c>
      <c r="J403" s="763"/>
    </row>
    <row r="404" spans="1:10" s="34" customFormat="1" ht="14.25" x14ac:dyDescent="0.25">
      <c r="A404" s="243" t="s">
        <v>1561</v>
      </c>
      <c r="B404" s="436" t="s">
        <v>977</v>
      </c>
      <c r="C404" s="262" t="s">
        <v>974</v>
      </c>
      <c r="D404" s="424">
        <v>18</v>
      </c>
      <c r="E404" s="246" t="s">
        <v>6</v>
      </c>
      <c r="F404" s="287">
        <v>0</v>
      </c>
      <c r="G404" s="287">
        <v>4.1900000000000004</v>
      </c>
      <c r="H404" s="264">
        <f t="shared" si="111"/>
        <v>4.1900000000000004</v>
      </c>
      <c r="I404" s="247">
        <f t="shared" si="112"/>
        <v>75.42</v>
      </c>
      <c r="J404" s="763"/>
    </row>
    <row r="405" spans="1:10" s="34" customFormat="1" ht="14.25" x14ac:dyDescent="0.25">
      <c r="A405" s="243" t="s">
        <v>1562</v>
      </c>
      <c r="B405" s="436" t="s">
        <v>978</v>
      </c>
      <c r="C405" s="262" t="s">
        <v>975</v>
      </c>
      <c r="D405" s="424">
        <v>2</v>
      </c>
      <c r="E405" s="246" t="s">
        <v>6</v>
      </c>
      <c r="F405" s="287">
        <v>0</v>
      </c>
      <c r="G405" s="287">
        <v>290.39999999999998</v>
      </c>
      <c r="H405" s="264">
        <f t="shared" si="111"/>
        <v>290.39999999999998</v>
      </c>
      <c r="I405" s="247">
        <f t="shared" si="112"/>
        <v>580.79999999999995</v>
      </c>
      <c r="J405" s="763"/>
    </row>
    <row r="406" spans="1:10" s="34" customFormat="1" ht="14.25" x14ac:dyDescent="0.25">
      <c r="A406" s="243" t="s">
        <v>1563</v>
      </c>
      <c r="B406" s="436" t="s">
        <v>979</v>
      </c>
      <c r="C406" s="262" t="s">
        <v>976</v>
      </c>
      <c r="D406" s="424">
        <v>2</v>
      </c>
      <c r="E406" s="246" t="s">
        <v>6</v>
      </c>
      <c r="F406" s="287">
        <v>0</v>
      </c>
      <c r="G406" s="287">
        <v>27.3</v>
      </c>
      <c r="H406" s="264">
        <f t="shared" si="111"/>
        <v>27.3</v>
      </c>
      <c r="I406" s="247">
        <f t="shared" si="112"/>
        <v>54.6</v>
      </c>
      <c r="J406" s="763"/>
    </row>
    <row r="407" spans="1:10" s="34" customFormat="1" ht="16.5" customHeight="1" x14ac:dyDescent="0.25">
      <c r="A407" s="243" t="s">
        <v>1564</v>
      </c>
      <c r="B407" s="436" t="s">
        <v>981</v>
      </c>
      <c r="C407" s="262" t="s">
        <v>980</v>
      </c>
      <c r="D407" s="424">
        <v>9</v>
      </c>
      <c r="E407" s="265" t="s">
        <v>17</v>
      </c>
      <c r="F407" s="287">
        <v>0</v>
      </c>
      <c r="G407" s="287">
        <v>41.99</v>
      </c>
      <c r="H407" s="264">
        <f>G407+F407</f>
        <v>41.99</v>
      </c>
      <c r="I407" s="247">
        <f>D407*H407</f>
        <v>377.91</v>
      </c>
      <c r="J407" s="763"/>
    </row>
    <row r="408" spans="1:10" s="34" customFormat="1" ht="19.5" customHeight="1" x14ac:dyDescent="0.25">
      <c r="A408" s="243" t="s">
        <v>1565</v>
      </c>
      <c r="B408" s="273" t="s">
        <v>471</v>
      </c>
      <c r="C408" s="262" t="s">
        <v>472</v>
      </c>
      <c r="D408" s="424">
        <v>35</v>
      </c>
      <c r="E408" s="265" t="s">
        <v>20</v>
      </c>
      <c r="F408" s="287">
        <v>20.43</v>
      </c>
      <c r="G408" s="287">
        <v>90.45</v>
      </c>
      <c r="H408" s="264">
        <f>G408+F408</f>
        <v>110.88</v>
      </c>
      <c r="I408" s="247">
        <f>D408*H408</f>
        <v>3880.7999999999997</v>
      </c>
      <c r="J408" s="763"/>
    </row>
    <row r="409" spans="1:10" s="34" customFormat="1" ht="22.5" x14ac:dyDescent="0.25">
      <c r="A409" s="243" t="s">
        <v>1566</v>
      </c>
      <c r="B409" s="273" t="s">
        <v>983</v>
      </c>
      <c r="C409" s="262" t="s">
        <v>982</v>
      </c>
      <c r="D409" s="424">
        <v>35</v>
      </c>
      <c r="E409" s="265" t="s">
        <v>20</v>
      </c>
      <c r="F409" s="287">
        <v>87.36</v>
      </c>
      <c r="G409" s="287">
        <v>10.050000000000001</v>
      </c>
      <c r="H409" s="264">
        <f>G409+F409</f>
        <v>97.41</v>
      </c>
      <c r="I409" s="247">
        <f>D409*H409</f>
        <v>3409.35</v>
      </c>
      <c r="J409" s="763"/>
    </row>
    <row r="410" spans="1:10" s="34" customFormat="1" ht="14.25" x14ac:dyDescent="0.25">
      <c r="A410" s="243" t="s">
        <v>1567</v>
      </c>
      <c r="B410" s="273" t="s">
        <v>348</v>
      </c>
      <c r="C410" s="262" t="s">
        <v>349</v>
      </c>
      <c r="D410" s="424">
        <v>8.85</v>
      </c>
      <c r="E410" s="265" t="s">
        <v>20</v>
      </c>
      <c r="F410" s="287">
        <v>0</v>
      </c>
      <c r="G410" s="287">
        <v>50.25</v>
      </c>
      <c r="H410" s="264">
        <f t="shared" si="111"/>
        <v>50.25</v>
      </c>
      <c r="I410" s="247">
        <f t="shared" si="112"/>
        <v>444.71249999999998</v>
      </c>
      <c r="J410" s="763"/>
    </row>
    <row r="411" spans="1:10" s="34" customFormat="1" ht="14.25" x14ac:dyDescent="0.25">
      <c r="A411" s="243" t="s">
        <v>1568</v>
      </c>
      <c r="B411" s="273" t="s">
        <v>167</v>
      </c>
      <c r="C411" s="262" t="s">
        <v>30</v>
      </c>
      <c r="D411" s="424">
        <v>12</v>
      </c>
      <c r="E411" s="265" t="s">
        <v>15</v>
      </c>
      <c r="F411" s="287">
        <v>5.45</v>
      </c>
      <c r="G411" s="287">
        <v>3.92</v>
      </c>
      <c r="H411" s="264">
        <f t="shared" si="111"/>
        <v>9.370000000000001</v>
      </c>
      <c r="I411" s="247">
        <f>D411*H411</f>
        <v>112.44000000000001</v>
      </c>
      <c r="J411" s="763"/>
    </row>
    <row r="412" spans="1:10" s="34" customFormat="1" ht="14.25" x14ac:dyDescent="0.25">
      <c r="A412" s="243" t="s">
        <v>1569</v>
      </c>
      <c r="B412" s="273" t="s">
        <v>357</v>
      </c>
      <c r="C412" s="262" t="s">
        <v>427</v>
      </c>
      <c r="D412" s="424">
        <v>12</v>
      </c>
      <c r="E412" s="265" t="s">
        <v>15</v>
      </c>
      <c r="F412" s="287">
        <v>7.18</v>
      </c>
      <c r="G412" s="287">
        <v>14.84</v>
      </c>
      <c r="H412" s="264">
        <f t="shared" si="111"/>
        <v>22.02</v>
      </c>
      <c r="I412" s="247">
        <f>D412*H412</f>
        <v>264.24</v>
      </c>
      <c r="J412" s="763"/>
    </row>
    <row r="413" spans="1:10" s="34" customFormat="1" ht="14.25" x14ac:dyDescent="0.25">
      <c r="A413" s="243" t="s">
        <v>1570</v>
      </c>
      <c r="B413" s="273" t="s">
        <v>362</v>
      </c>
      <c r="C413" s="262" t="s">
        <v>363</v>
      </c>
      <c r="D413" s="424">
        <v>1</v>
      </c>
      <c r="E413" s="265" t="s">
        <v>15</v>
      </c>
      <c r="F413" s="287">
        <v>803.37</v>
      </c>
      <c r="G413" s="287">
        <v>23.55</v>
      </c>
      <c r="H413" s="264">
        <f>G413+F413</f>
        <v>826.92</v>
      </c>
      <c r="I413" s="247">
        <f t="shared" si="112"/>
        <v>826.92</v>
      </c>
      <c r="J413" s="763"/>
    </row>
    <row r="414" spans="1:10" s="34" customFormat="1" ht="14.25" x14ac:dyDescent="0.25">
      <c r="A414" s="243" t="s">
        <v>1571</v>
      </c>
      <c r="B414" s="273" t="s">
        <v>985</v>
      </c>
      <c r="C414" s="262" t="s">
        <v>984</v>
      </c>
      <c r="D414" s="424">
        <v>2.5</v>
      </c>
      <c r="E414" s="265" t="s">
        <v>15</v>
      </c>
      <c r="F414" s="287">
        <v>989.84</v>
      </c>
      <c r="G414" s="287">
        <v>70.61</v>
      </c>
      <c r="H414" s="264">
        <f t="shared" si="111"/>
        <v>1060.45</v>
      </c>
      <c r="I414" s="247">
        <f t="shared" si="112"/>
        <v>2651.125</v>
      </c>
      <c r="J414" s="763"/>
    </row>
    <row r="415" spans="1:10" s="34" customFormat="1" ht="14.25" x14ac:dyDescent="0.25">
      <c r="A415" s="243" t="s">
        <v>1572</v>
      </c>
      <c r="B415" s="273" t="s">
        <v>987</v>
      </c>
      <c r="C415" s="262" t="s">
        <v>986</v>
      </c>
      <c r="D415" s="424">
        <v>3</v>
      </c>
      <c r="E415" s="265" t="s">
        <v>15</v>
      </c>
      <c r="F415" s="287">
        <v>643.96</v>
      </c>
      <c r="G415" s="287">
        <v>37.11</v>
      </c>
      <c r="H415" s="264">
        <f t="shared" si="111"/>
        <v>681.07</v>
      </c>
      <c r="I415" s="247">
        <f t="shared" si="112"/>
        <v>2043.21</v>
      </c>
      <c r="J415" s="763"/>
    </row>
    <row r="416" spans="1:10" s="34" customFormat="1" ht="15.75" customHeight="1" x14ac:dyDescent="0.25">
      <c r="A416" s="243" t="s">
        <v>1573</v>
      </c>
      <c r="B416" s="273" t="s">
        <v>989</v>
      </c>
      <c r="C416" s="262" t="s">
        <v>988</v>
      </c>
      <c r="D416" s="424">
        <v>12</v>
      </c>
      <c r="E416" s="265" t="s">
        <v>15</v>
      </c>
      <c r="F416" s="287">
        <v>1214.3</v>
      </c>
      <c r="G416" s="287">
        <v>53.86</v>
      </c>
      <c r="H416" s="264">
        <f t="shared" si="111"/>
        <v>1268.1599999999999</v>
      </c>
      <c r="I416" s="247">
        <f>D416*H416</f>
        <v>15217.919999999998</v>
      </c>
      <c r="J416" s="763"/>
    </row>
    <row r="417" spans="1:10" s="34" customFormat="1" ht="14.25" x14ac:dyDescent="0.25">
      <c r="A417" s="243" t="s">
        <v>1574</v>
      </c>
      <c r="B417" s="335" t="s">
        <v>991</v>
      </c>
      <c r="C417" s="262" t="s">
        <v>990</v>
      </c>
      <c r="D417" s="424">
        <v>10</v>
      </c>
      <c r="E417" s="265" t="s">
        <v>17</v>
      </c>
      <c r="F417" s="287">
        <v>21.51</v>
      </c>
      <c r="G417" s="287">
        <v>20.58</v>
      </c>
      <c r="H417" s="264">
        <f t="shared" si="111"/>
        <v>42.09</v>
      </c>
      <c r="I417" s="247">
        <f>D417*H417</f>
        <v>420.90000000000003</v>
      </c>
      <c r="J417" s="763"/>
    </row>
    <row r="418" spans="1:10" s="34" customFormat="1" ht="14.25" x14ac:dyDescent="0.25">
      <c r="A418" s="243" t="s">
        <v>1575</v>
      </c>
      <c r="B418" s="273" t="s">
        <v>189</v>
      </c>
      <c r="C418" s="262" t="s">
        <v>439</v>
      </c>
      <c r="D418" s="424">
        <v>248.4</v>
      </c>
      <c r="E418" s="265" t="s">
        <v>15</v>
      </c>
      <c r="F418" s="287">
        <v>4.05</v>
      </c>
      <c r="G418" s="287">
        <v>9.91</v>
      </c>
      <c r="H418" s="264">
        <f t="shared" si="111"/>
        <v>13.96</v>
      </c>
      <c r="I418" s="247">
        <f>D418*H418</f>
        <v>3467.6640000000002</v>
      </c>
      <c r="J418" s="763"/>
    </row>
    <row r="419" spans="1:10" s="34" customFormat="1" ht="14.25" x14ac:dyDescent="0.25">
      <c r="A419" s="243" t="s">
        <v>1576</v>
      </c>
      <c r="B419" s="273" t="s">
        <v>190</v>
      </c>
      <c r="C419" s="262" t="s">
        <v>191</v>
      </c>
      <c r="D419" s="424">
        <v>248.4</v>
      </c>
      <c r="E419" s="265" t="s">
        <v>15</v>
      </c>
      <c r="F419" s="287">
        <v>8.4</v>
      </c>
      <c r="G419" s="287">
        <v>17.68</v>
      </c>
      <c r="H419" s="264">
        <f t="shared" si="111"/>
        <v>26.08</v>
      </c>
      <c r="I419" s="247">
        <f t="shared" si="112"/>
        <v>6478.2719999999999</v>
      </c>
      <c r="J419" s="763"/>
    </row>
    <row r="420" spans="1:10" s="34" customFormat="1" ht="14.25" x14ac:dyDescent="0.25">
      <c r="A420" s="243" t="s">
        <v>1577</v>
      </c>
      <c r="B420" s="273" t="s">
        <v>192</v>
      </c>
      <c r="C420" s="262" t="s">
        <v>193</v>
      </c>
      <c r="D420" s="424">
        <v>6.25</v>
      </c>
      <c r="E420" s="265" t="s">
        <v>15</v>
      </c>
      <c r="F420" s="287">
        <v>13.41</v>
      </c>
      <c r="G420" s="287">
        <v>24.69</v>
      </c>
      <c r="H420" s="264">
        <f t="shared" si="111"/>
        <v>38.1</v>
      </c>
      <c r="I420" s="247">
        <f t="shared" si="112"/>
        <v>238.125</v>
      </c>
      <c r="J420" s="763"/>
    </row>
    <row r="421" spans="1:10" s="34" customFormat="1" ht="20.25" customHeight="1" x14ac:dyDescent="0.25">
      <c r="A421" s="243" t="s">
        <v>1578</v>
      </c>
      <c r="B421" s="273" t="s">
        <v>993</v>
      </c>
      <c r="C421" s="262" t="s">
        <v>992</v>
      </c>
      <c r="D421" s="424">
        <v>1</v>
      </c>
      <c r="E421" s="246" t="s">
        <v>6</v>
      </c>
      <c r="F421" s="287">
        <v>2173.02</v>
      </c>
      <c r="G421" s="287">
        <v>167.96</v>
      </c>
      <c r="H421" s="264">
        <f t="shared" si="111"/>
        <v>2340.98</v>
      </c>
      <c r="I421" s="247">
        <f t="shared" si="112"/>
        <v>2340.98</v>
      </c>
      <c r="J421" s="763"/>
    </row>
    <row r="422" spans="1:10" s="34" customFormat="1" ht="20.25" customHeight="1" x14ac:dyDescent="0.25">
      <c r="A422" s="243" t="s">
        <v>1579</v>
      </c>
      <c r="B422" s="273" t="s">
        <v>996</v>
      </c>
      <c r="C422" s="262" t="s">
        <v>994</v>
      </c>
      <c r="D422" s="424">
        <v>2</v>
      </c>
      <c r="E422" s="246" t="s">
        <v>6</v>
      </c>
      <c r="F422" s="287">
        <v>554.29999999999995</v>
      </c>
      <c r="G422" s="287">
        <v>125.97</v>
      </c>
      <c r="H422" s="264">
        <f t="shared" si="111"/>
        <v>680.27</v>
      </c>
      <c r="I422" s="247">
        <f t="shared" si="112"/>
        <v>1360.54</v>
      </c>
      <c r="J422" s="763"/>
    </row>
    <row r="423" spans="1:10" s="34" customFormat="1" ht="18" customHeight="1" x14ac:dyDescent="0.25">
      <c r="A423" s="243" t="s">
        <v>1580</v>
      </c>
      <c r="B423" s="273" t="s">
        <v>997</v>
      </c>
      <c r="C423" s="262" t="s">
        <v>995</v>
      </c>
      <c r="D423" s="424">
        <v>1</v>
      </c>
      <c r="E423" s="246" t="s">
        <v>6</v>
      </c>
      <c r="F423" s="287">
        <v>2641.43</v>
      </c>
      <c r="G423" s="287">
        <v>174.57</v>
      </c>
      <c r="H423" s="264">
        <f>G423+F423</f>
        <v>2816</v>
      </c>
      <c r="I423" s="247">
        <f t="shared" si="112"/>
        <v>2816</v>
      </c>
      <c r="J423" s="763"/>
    </row>
    <row r="424" spans="1:10" s="34" customFormat="1" ht="14.25" x14ac:dyDescent="0.25">
      <c r="A424" s="243" t="s">
        <v>1581</v>
      </c>
      <c r="B424" s="273" t="s">
        <v>999</v>
      </c>
      <c r="C424" s="262" t="s">
        <v>998</v>
      </c>
      <c r="D424" s="424">
        <v>9</v>
      </c>
      <c r="E424" s="246" t="s">
        <v>6</v>
      </c>
      <c r="F424" s="287">
        <v>20.21</v>
      </c>
      <c r="G424" s="287">
        <v>12.6</v>
      </c>
      <c r="H424" s="264">
        <f t="shared" si="111"/>
        <v>32.81</v>
      </c>
      <c r="I424" s="247">
        <f>D424*H424</f>
        <v>295.29000000000002</v>
      </c>
      <c r="J424" s="763"/>
    </row>
    <row r="425" spans="1:10" s="34" customFormat="1" ht="14.25" x14ac:dyDescent="0.25">
      <c r="A425" s="243" t="s">
        <v>1582</v>
      </c>
      <c r="B425" s="273" t="s">
        <v>2276</v>
      </c>
      <c r="C425" s="262" t="s">
        <v>1000</v>
      </c>
      <c r="D425" s="424">
        <v>2</v>
      </c>
      <c r="E425" s="246" t="s">
        <v>6</v>
      </c>
      <c r="F425" s="287">
        <v>27.55</v>
      </c>
      <c r="G425" s="287">
        <v>8.4</v>
      </c>
      <c r="H425" s="264">
        <f>G425+F425</f>
        <v>35.950000000000003</v>
      </c>
      <c r="I425" s="247">
        <f>D425*H425</f>
        <v>71.900000000000006</v>
      </c>
      <c r="J425" s="763"/>
    </row>
    <row r="426" spans="1:10" s="34" customFormat="1" ht="14.25" x14ac:dyDescent="0.25">
      <c r="A426" s="243" t="s">
        <v>1583</v>
      </c>
      <c r="B426" s="273" t="s">
        <v>1003</v>
      </c>
      <c r="C426" s="262" t="s">
        <v>1001</v>
      </c>
      <c r="D426" s="424">
        <v>9</v>
      </c>
      <c r="E426" s="246" t="s">
        <v>6</v>
      </c>
      <c r="F426" s="287">
        <v>47.26</v>
      </c>
      <c r="G426" s="287">
        <v>31.49</v>
      </c>
      <c r="H426" s="264">
        <f t="shared" si="111"/>
        <v>78.75</v>
      </c>
      <c r="I426" s="247">
        <f t="shared" si="112"/>
        <v>708.75</v>
      </c>
      <c r="J426" s="763"/>
    </row>
    <row r="427" spans="1:10" s="34" customFormat="1" ht="14.25" x14ac:dyDescent="0.25">
      <c r="A427" s="243" t="s">
        <v>1584</v>
      </c>
      <c r="B427" s="273" t="s">
        <v>1004</v>
      </c>
      <c r="C427" s="262" t="s">
        <v>1002</v>
      </c>
      <c r="D427" s="424">
        <v>39</v>
      </c>
      <c r="E427" s="246" t="s">
        <v>6</v>
      </c>
      <c r="F427" s="287">
        <v>100.65</v>
      </c>
      <c r="G427" s="287">
        <v>8.4</v>
      </c>
      <c r="H427" s="264">
        <f t="shared" si="111"/>
        <v>109.05000000000001</v>
      </c>
      <c r="I427" s="247">
        <f t="shared" si="112"/>
        <v>4252.9500000000007</v>
      </c>
      <c r="J427" s="763"/>
    </row>
    <row r="428" spans="1:10" s="34" customFormat="1" ht="14.25" x14ac:dyDescent="0.25">
      <c r="A428" s="243" t="s">
        <v>1585</v>
      </c>
      <c r="B428" s="273" t="s">
        <v>1006</v>
      </c>
      <c r="C428" s="262" t="s">
        <v>1005</v>
      </c>
      <c r="D428" s="424">
        <v>3</v>
      </c>
      <c r="E428" s="246" t="s">
        <v>6</v>
      </c>
      <c r="F428" s="287">
        <v>476.19</v>
      </c>
      <c r="G428" s="287">
        <v>21</v>
      </c>
      <c r="H428" s="264">
        <f t="shared" si="111"/>
        <v>497.19</v>
      </c>
      <c r="I428" s="247">
        <f>D428*H428</f>
        <v>1491.57</v>
      </c>
      <c r="J428" s="763"/>
    </row>
    <row r="429" spans="1:10" s="34" customFormat="1" ht="21" customHeight="1" x14ac:dyDescent="0.25">
      <c r="A429" s="243" t="s">
        <v>1586</v>
      </c>
      <c r="B429" s="273" t="s">
        <v>1008</v>
      </c>
      <c r="C429" s="262" t="s">
        <v>1007</v>
      </c>
      <c r="D429" s="424">
        <v>3</v>
      </c>
      <c r="E429" s="246" t="s">
        <v>6</v>
      </c>
      <c r="F429" s="287">
        <v>173.23</v>
      </c>
      <c r="G429" s="287">
        <v>19.59</v>
      </c>
      <c r="H429" s="264">
        <f t="shared" si="111"/>
        <v>192.82</v>
      </c>
      <c r="I429" s="247">
        <f>D429*H429</f>
        <v>578.46</v>
      </c>
      <c r="J429" s="763"/>
    </row>
    <row r="430" spans="1:10" s="34" customFormat="1" ht="14.25" x14ac:dyDescent="0.25">
      <c r="A430" s="243" t="s">
        <v>1587</v>
      </c>
      <c r="B430" s="273" t="s">
        <v>1025</v>
      </c>
      <c r="C430" s="262" t="s">
        <v>1011</v>
      </c>
      <c r="D430" s="424">
        <v>65</v>
      </c>
      <c r="E430" s="265" t="s">
        <v>17</v>
      </c>
      <c r="F430" s="287">
        <v>59.74</v>
      </c>
      <c r="G430" s="287">
        <v>16.8</v>
      </c>
      <c r="H430" s="264">
        <f t="shared" si="111"/>
        <v>76.540000000000006</v>
      </c>
      <c r="I430" s="247">
        <f>D430*H430</f>
        <v>4975.1000000000004</v>
      </c>
      <c r="J430" s="763"/>
    </row>
    <row r="431" spans="1:10" s="34" customFormat="1" ht="14.25" x14ac:dyDescent="0.25">
      <c r="A431" s="243" t="s">
        <v>1588</v>
      </c>
      <c r="B431" s="317" t="s">
        <v>1026</v>
      </c>
      <c r="C431" s="262" t="s">
        <v>1012</v>
      </c>
      <c r="D431" s="424">
        <v>45</v>
      </c>
      <c r="E431" s="246" t="s">
        <v>6</v>
      </c>
      <c r="F431" s="287">
        <v>49.04</v>
      </c>
      <c r="G431" s="287">
        <v>8.4</v>
      </c>
      <c r="H431" s="264">
        <f t="shared" ref="H431:H481" si="113">G431+F431</f>
        <v>57.44</v>
      </c>
      <c r="I431" s="247">
        <f t="shared" si="112"/>
        <v>2584.7999999999997</v>
      </c>
      <c r="J431" s="763"/>
    </row>
    <row r="432" spans="1:10" s="34" customFormat="1" ht="14.25" x14ac:dyDescent="0.25">
      <c r="A432" s="243" t="s">
        <v>1589</v>
      </c>
      <c r="B432" s="273" t="s">
        <v>1027</v>
      </c>
      <c r="C432" s="262" t="s">
        <v>1013</v>
      </c>
      <c r="D432" s="424">
        <v>1</v>
      </c>
      <c r="E432" s="246" t="s">
        <v>6</v>
      </c>
      <c r="F432" s="287">
        <v>1170.1300000000001</v>
      </c>
      <c r="G432" s="287">
        <v>55.44</v>
      </c>
      <c r="H432" s="264">
        <f t="shared" si="113"/>
        <v>1225.5700000000002</v>
      </c>
      <c r="I432" s="247">
        <f t="shared" si="112"/>
        <v>1225.5700000000002</v>
      </c>
      <c r="J432" s="763"/>
    </row>
    <row r="433" spans="1:10" s="34" customFormat="1" ht="14.25" x14ac:dyDescent="0.25">
      <c r="A433" s="243" t="s">
        <v>1590</v>
      </c>
      <c r="B433" s="273" t="s">
        <v>1028</v>
      </c>
      <c r="C433" s="262" t="s">
        <v>1014</v>
      </c>
      <c r="D433" s="424">
        <v>25</v>
      </c>
      <c r="E433" s="246" t="s">
        <v>6</v>
      </c>
      <c r="F433" s="287">
        <v>21.45</v>
      </c>
      <c r="G433" s="287">
        <v>8.4</v>
      </c>
      <c r="H433" s="264">
        <f t="shared" si="113"/>
        <v>29.85</v>
      </c>
      <c r="I433" s="247">
        <f t="shared" si="112"/>
        <v>746.25</v>
      </c>
      <c r="J433" s="763"/>
    </row>
    <row r="434" spans="1:10" s="34" customFormat="1" ht="14.25" x14ac:dyDescent="0.25">
      <c r="A434" s="243" t="s">
        <v>1591</v>
      </c>
      <c r="B434" s="273" t="s">
        <v>1029</v>
      </c>
      <c r="C434" s="262" t="s">
        <v>1015</v>
      </c>
      <c r="D434" s="424">
        <v>3</v>
      </c>
      <c r="E434" s="246" t="s">
        <v>6</v>
      </c>
      <c r="F434" s="287">
        <v>2.99</v>
      </c>
      <c r="G434" s="287">
        <v>6.3</v>
      </c>
      <c r="H434" s="264">
        <f t="shared" si="113"/>
        <v>9.2899999999999991</v>
      </c>
      <c r="I434" s="247">
        <f>D434*H434</f>
        <v>27.869999999999997</v>
      </c>
      <c r="J434" s="763"/>
    </row>
    <row r="435" spans="1:10" s="34" customFormat="1" ht="14.25" x14ac:dyDescent="0.25">
      <c r="A435" s="243" t="s">
        <v>1592</v>
      </c>
      <c r="B435" s="273" t="s">
        <v>1030</v>
      </c>
      <c r="C435" s="262" t="s">
        <v>1016</v>
      </c>
      <c r="D435" s="424">
        <v>18</v>
      </c>
      <c r="E435" s="246" t="s">
        <v>6</v>
      </c>
      <c r="F435" s="287">
        <v>19.59</v>
      </c>
      <c r="G435" s="287">
        <v>8.4</v>
      </c>
      <c r="H435" s="264">
        <f t="shared" si="113"/>
        <v>27.990000000000002</v>
      </c>
      <c r="I435" s="247">
        <f>D435*H435</f>
        <v>503.82000000000005</v>
      </c>
      <c r="J435" s="763"/>
    </row>
    <row r="436" spans="1:10" s="34" customFormat="1" ht="14.25" x14ac:dyDescent="0.25">
      <c r="A436" s="243" t="s">
        <v>1593</v>
      </c>
      <c r="B436" s="273" t="s">
        <v>1031</v>
      </c>
      <c r="C436" s="262" t="s">
        <v>1017</v>
      </c>
      <c r="D436" s="424">
        <v>2</v>
      </c>
      <c r="E436" s="246" t="s">
        <v>6</v>
      </c>
      <c r="F436" s="287">
        <v>524.96</v>
      </c>
      <c r="G436" s="287">
        <v>0.84</v>
      </c>
      <c r="H436" s="264">
        <f t="shared" si="113"/>
        <v>525.80000000000007</v>
      </c>
      <c r="I436" s="247">
        <f t="shared" si="112"/>
        <v>1051.6000000000001</v>
      </c>
      <c r="J436" s="763"/>
    </row>
    <row r="437" spans="1:10" s="34" customFormat="1" ht="14.25" x14ac:dyDescent="0.25">
      <c r="A437" s="243" t="s">
        <v>1594</v>
      </c>
      <c r="B437" s="273" t="s">
        <v>1032</v>
      </c>
      <c r="C437" s="262" t="s">
        <v>1018</v>
      </c>
      <c r="D437" s="424">
        <v>3</v>
      </c>
      <c r="E437" s="246" t="s">
        <v>6</v>
      </c>
      <c r="F437" s="287">
        <v>390.75</v>
      </c>
      <c r="G437" s="287">
        <v>21</v>
      </c>
      <c r="H437" s="264">
        <f t="shared" si="113"/>
        <v>411.75</v>
      </c>
      <c r="I437" s="247">
        <f>D437*H437</f>
        <v>1235.25</v>
      </c>
      <c r="J437" s="763"/>
    </row>
    <row r="438" spans="1:10" s="34" customFormat="1" ht="14.25" x14ac:dyDescent="0.25">
      <c r="A438" s="243" t="s">
        <v>1595</v>
      </c>
      <c r="B438" s="273" t="s">
        <v>1033</v>
      </c>
      <c r="C438" s="262" t="s">
        <v>1019</v>
      </c>
      <c r="D438" s="424">
        <v>1</v>
      </c>
      <c r="E438" s="246" t="s">
        <v>6</v>
      </c>
      <c r="F438" s="287">
        <v>294.89999999999998</v>
      </c>
      <c r="G438" s="287">
        <v>21</v>
      </c>
      <c r="H438" s="264">
        <f t="shared" si="113"/>
        <v>315.89999999999998</v>
      </c>
      <c r="I438" s="247">
        <f t="shared" si="112"/>
        <v>315.89999999999998</v>
      </c>
      <c r="J438" s="763"/>
    </row>
    <row r="439" spans="1:10" s="34" customFormat="1" ht="14.25" x14ac:dyDescent="0.25">
      <c r="A439" s="243" t="s">
        <v>1596</v>
      </c>
      <c r="B439" s="273" t="s">
        <v>1034</v>
      </c>
      <c r="C439" s="262" t="s">
        <v>1020</v>
      </c>
      <c r="D439" s="424">
        <v>2</v>
      </c>
      <c r="E439" s="246" t="s">
        <v>6</v>
      </c>
      <c r="F439" s="287">
        <v>221.75</v>
      </c>
      <c r="G439" s="287">
        <v>117.48</v>
      </c>
      <c r="H439" s="264">
        <f>G439+F439</f>
        <v>339.23</v>
      </c>
      <c r="I439" s="247">
        <f>D439*H439</f>
        <v>678.46</v>
      </c>
      <c r="J439" s="763"/>
    </row>
    <row r="440" spans="1:10" s="34" customFormat="1" ht="14.25" x14ac:dyDescent="0.25">
      <c r="A440" s="243" t="s">
        <v>1597</v>
      </c>
      <c r="B440" s="273" t="s">
        <v>1035</v>
      </c>
      <c r="C440" s="262" t="s">
        <v>1021</v>
      </c>
      <c r="D440" s="424">
        <v>1</v>
      </c>
      <c r="E440" s="265" t="s">
        <v>1039</v>
      </c>
      <c r="F440" s="287">
        <v>569.89</v>
      </c>
      <c r="G440" s="287">
        <v>0.84</v>
      </c>
      <c r="H440" s="264">
        <f t="shared" si="113"/>
        <v>570.73</v>
      </c>
      <c r="I440" s="247">
        <f t="shared" si="112"/>
        <v>570.73</v>
      </c>
      <c r="J440" s="763"/>
    </row>
    <row r="441" spans="1:10" s="34" customFormat="1" ht="14.25" x14ac:dyDescent="0.25">
      <c r="A441" s="243" t="s">
        <v>1598</v>
      </c>
      <c r="B441" s="273" t="s">
        <v>1036</v>
      </c>
      <c r="C441" s="262" t="s">
        <v>1022</v>
      </c>
      <c r="D441" s="424">
        <v>3</v>
      </c>
      <c r="E441" s="246" t="s">
        <v>6</v>
      </c>
      <c r="F441" s="287">
        <v>21.03</v>
      </c>
      <c r="G441" s="287">
        <v>41.99</v>
      </c>
      <c r="H441" s="264">
        <f t="shared" si="113"/>
        <v>63.02</v>
      </c>
      <c r="I441" s="247">
        <f t="shared" si="112"/>
        <v>189.06</v>
      </c>
      <c r="J441" s="763"/>
    </row>
    <row r="442" spans="1:10" s="34" customFormat="1" ht="14.25" x14ac:dyDescent="0.25">
      <c r="A442" s="243" t="s">
        <v>1599</v>
      </c>
      <c r="B442" s="273" t="s">
        <v>1037</v>
      </c>
      <c r="C442" s="262" t="s">
        <v>1023</v>
      </c>
      <c r="D442" s="424">
        <v>1</v>
      </c>
      <c r="E442" s="265" t="s">
        <v>1039</v>
      </c>
      <c r="F442" s="287">
        <v>428.14</v>
      </c>
      <c r="G442" s="287">
        <v>0.84</v>
      </c>
      <c r="H442" s="264">
        <f t="shared" si="113"/>
        <v>428.97999999999996</v>
      </c>
      <c r="I442" s="247">
        <f t="shared" si="112"/>
        <v>428.97999999999996</v>
      </c>
      <c r="J442" s="763"/>
    </row>
    <row r="443" spans="1:10" s="34" customFormat="1" ht="14.25" x14ac:dyDescent="0.25">
      <c r="A443" s="243" t="s">
        <v>1600</v>
      </c>
      <c r="B443" s="273" t="s">
        <v>1038</v>
      </c>
      <c r="C443" s="262" t="s">
        <v>1024</v>
      </c>
      <c r="D443" s="424">
        <v>1</v>
      </c>
      <c r="E443" s="246" t="s">
        <v>6</v>
      </c>
      <c r="F443" s="287">
        <v>0</v>
      </c>
      <c r="G443" s="287">
        <v>234.96</v>
      </c>
      <c r="H443" s="264">
        <f t="shared" si="113"/>
        <v>234.96</v>
      </c>
      <c r="I443" s="247">
        <f t="shared" si="112"/>
        <v>234.96</v>
      </c>
      <c r="J443" s="763"/>
    </row>
    <row r="444" spans="1:10" s="34" customFormat="1" ht="22.5" x14ac:dyDescent="0.25">
      <c r="A444" s="285" t="s">
        <v>1601</v>
      </c>
      <c r="B444" s="273" t="s">
        <v>2103</v>
      </c>
      <c r="C444" s="262" t="s">
        <v>1040</v>
      </c>
      <c r="D444" s="424">
        <v>15</v>
      </c>
      <c r="E444" s="246" t="s">
        <v>6</v>
      </c>
      <c r="F444" s="287">
        <v>519.75</v>
      </c>
      <c r="G444" s="287">
        <v>8.3800000000000008</v>
      </c>
      <c r="H444" s="299">
        <f t="shared" si="113"/>
        <v>528.13</v>
      </c>
      <c r="I444" s="287">
        <f t="shared" si="112"/>
        <v>7921.95</v>
      </c>
      <c r="J444" s="763"/>
    </row>
    <row r="445" spans="1:10" s="34" customFormat="1" ht="14.25" x14ac:dyDescent="0.25">
      <c r="A445" s="243" t="s">
        <v>1602</v>
      </c>
      <c r="B445" s="273" t="s">
        <v>1044</v>
      </c>
      <c r="C445" s="262" t="s">
        <v>1041</v>
      </c>
      <c r="D445" s="424">
        <v>1</v>
      </c>
      <c r="E445" s="265" t="s">
        <v>1039</v>
      </c>
      <c r="F445" s="287">
        <v>36.08</v>
      </c>
      <c r="G445" s="287">
        <v>0.84</v>
      </c>
      <c r="H445" s="264">
        <f t="shared" si="113"/>
        <v>36.92</v>
      </c>
      <c r="I445" s="247">
        <f t="shared" si="112"/>
        <v>36.92</v>
      </c>
      <c r="J445" s="763"/>
    </row>
    <row r="446" spans="1:10" s="34" customFormat="1" ht="14.25" x14ac:dyDescent="0.25">
      <c r="A446" s="243" t="s">
        <v>1603</v>
      </c>
      <c r="B446" s="273" t="s">
        <v>1045</v>
      </c>
      <c r="C446" s="262" t="s">
        <v>1042</v>
      </c>
      <c r="D446" s="424">
        <v>3</v>
      </c>
      <c r="E446" s="246" t="s">
        <v>6</v>
      </c>
      <c r="F446" s="287">
        <v>13.43</v>
      </c>
      <c r="G446" s="287">
        <v>58.74</v>
      </c>
      <c r="H446" s="264">
        <f t="shared" si="113"/>
        <v>72.17</v>
      </c>
      <c r="I446" s="247">
        <f t="shared" si="112"/>
        <v>216.51</v>
      </c>
      <c r="J446" s="763"/>
    </row>
    <row r="447" spans="1:10" s="34" customFormat="1" ht="14.25" x14ac:dyDescent="0.25">
      <c r="A447" s="243" t="s">
        <v>1604</v>
      </c>
      <c r="B447" s="273" t="s">
        <v>1046</v>
      </c>
      <c r="C447" s="262" t="s">
        <v>1043</v>
      </c>
      <c r="D447" s="424">
        <v>1</v>
      </c>
      <c r="E447" s="246" t="s">
        <v>6</v>
      </c>
      <c r="F447" s="287">
        <v>58.51</v>
      </c>
      <c r="G447" s="287">
        <v>0.84</v>
      </c>
      <c r="H447" s="264">
        <f t="shared" si="113"/>
        <v>59.35</v>
      </c>
      <c r="I447" s="247">
        <f t="shared" si="112"/>
        <v>59.35</v>
      </c>
      <c r="J447" s="763"/>
    </row>
    <row r="448" spans="1:10" s="34" customFormat="1" ht="14.25" x14ac:dyDescent="0.25">
      <c r="A448" s="243" t="s">
        <v>1605</v>
      </c>
      <c r="B448" s="273" t="s">
        <v>1048</v>
      </c>
      <c r="C448" s="262" t="s">
        <v>1047</v>
      </c>
      <c r="D448" s="424">
        <v>4</v>
      </c>
      <c r="E448" s="246" t="s">
        <v>6</v>
      </c>
      <c r="F448" s="287">
        <v>301.2</v>
      </c>
      <c r="G448" s="287">
        <v>0.84</v>
      </c>
      <c r="H448" s="264">
        <f t="shared" si="113"/>
        <v>302.03999999999996</v>
      </c>
      <c r="I448" s="247">
        <f t="shared" si="112"/>
        <v>1208.1599999999999</v>
      </c>
      <c r="J448" s="763"/>
    </row>
    <row r="449" spans="1:10" s="34" customFormat="1" ht="14.25" x14ac:dyDescent="0.25">
      <c r="A449" s="243" t="s">
        <v>1606</v>
      </c>
      <c r="B449" s="273" t="s">
        <v>1050</v>
      </c>
      <c r="C449" s="262" t="s">
        <v>1049</v>
      </c>
      <c r="D449" s="424">
        <v>1</v>
      </c>
      <c r="E449" s="246" t="s">
        <v>6</v>
      </c>
      <c r="F449" s="287">
        <v>4248.76</v>
      </c>
      <c r="G449" s="287">
        <v>41.99</v>
      </c>
      <c r="H449" s="264">
        <f t="shared" si="113"/>
        <v>4290.75</v>
      </c>
      <c r="I449" s="247">
        <f t="shared" si="112"/>
        <v>4290.75</v>
      </c>
      <c r="J449" s="763"/>
    </row>
    <row r="450" spans="1:10" s="34" customFormat="1" ht="19.5" customHeight="1" x14ac:dyDescent="0.25">
      <c r="A450" s="285" t="s">
        <v>1607</v>
      </c>
      <c r="B450" s="273" t="s">
        <v>2104</v>
      </c>
      <c r="C450" s="262" t="s">
        <v>2105</v>
      </c>
      <c r="D450" s="424">
        <v>24</v>
      </c>
      <c r="E450" s="265" t="s">
        <v>15</v>
      </c>
      <c r="F450" s="287">
        <v>2307.79</v>
      </c>
      <c r="G450" s="287">
        <v>111.7</v>
      </c>
      <c r="H450" s="299">
        <f t="shared" si="113"/>
        <v>2419.4899999999998</v>
      </c>
      <c r="I450" s="287">
        <f>D450*H450</f>
        <v>58067.759999999995</v>
      </c>
      <c r="J450" s="763"/>
    </row>
    <row r="451" spans="1:10" s="34" customFormat="1" ht="14.25" x14ac:dyDescent="0.25">
      <c r="A451" s="243" t="s">
        <v>1608</v>
      </c>
      <c r="B451" s="273" t="s">
        <v>361</v>
      </c>
      <c r="C451" s="262" t="s">
        <v>60</v>
      </c>
      <c r="D451" s="424">
        <v>48.08</v>
      </c>
      <c r="E451" s="265" t="s">
        <v>42</v>
      </c>
      <c r="F451" s="287">
        <v>110.72</v>
      </c>
      <c r="G451" s="287">
        <v>7.57</v>
      </c>
      <c r="H451" s="264">
        <f t="shared" si="113"/>
        <v>118.28999999999999</v>
      </c>
      <c r="I451" s="247">
        <f>D451*H451</f>
        <v>5687.3831999999993</v>
      </c>
      <c r="J451" s="763"/>
    </row>
    <row r="452" spans="1:10" s="34" customFormat="1" ht="24.95" customHeight="1" x14ac:dyDescent="0.25">
      <c r="A452" s="243" t="s">
        <v>1609</v>
      </c>
      <c r="B452" s="273" t="s">
        <v>1053</v>
      </c>
      <c r="C452" s="262" t="s">
        <v>1051</v>
      </c>
      <c r="D452" s="424">
        <v>1</v>
      </c>
      <c r="E452" s="265" t="s">
        <v>76</v>
      </c>
      <c r="F452" s="287">
        <v>31102.78</v>
      </c>
      <c r="G452" s="287">
        <v>347.3</v>
      </c>
      <c r="H452" s="264">
        <f t="shared" si="113"/>
        <v>31450.079999999998</v>
      </c>
      <c r="I452" s="247">
        <f t="shared" si="112"/>
        <v>31450.079999999998</v>
      </c>
      <c r="J452" s="763"/>
    </row>
    <row r="453" spans="1:10" s="34" customFormat="1" ht="15.75" customHeight="1" x14ac:dyDescent="0.25">
      <c r="A453" s="243" t="s">
        <v>1610</v>
      </c>
      <c r="B453" s="273" t="s">
        <v>1054</v>
      </c>
      <c r="C453" s="262" t="s">
        <v>1052</v>
      </c>
      <c r="D453" s="424">
        <v>2</v>
      </c>
      <c r="E453" s="246" t="s">
        <v>6</v>
      </c>
      <c r="F453" s="287">
        <v>63365.89</v>
      </c>
      <c r="G453" s="287">
        <v>41.99</v>
      </c>
      <c r="H453" s="264">
        <f t="shared" si="113"/>
        <v>63407.88</v>
      </c>
      <c r="I453" s="247">
        <f t="shared" si="112"/>
        <v>126815.76</v>
      </c>
      <c r="J453" s="763"/>
    </row>
    <row r="454" spans="1:10" s="34" customFormat="1" ht="24.95" customHeight="1" x14ac:dyDescent="0.25">
      <c r="A454" s="243" t="s">
        <v>1611</v>
      </c>
      <c r="B454" s="273" t="s">
        <v>1056</v>
      </c>
      <c r="C454" s="262" t="s">
        <v>1055</v>
      </c>
      <c r="D454" s="424">
        <v>5</v>
      </c>
      <c r="E454" s="246" t="s">
        <v>6</v>
      </c>
      <c r="F454" s="287">
        <v>630.64</v>
      </c>
      <c r="G454" s="287">
        <v>41.99</v>
      </c>
      <c r="H454" s="264">
        <f t="shared" si="113"/>
        <v>672.63</v>
      </c>
      <c r="I454" s="247">
        <f>D454*H454</f>
        <v>3363.15</v>
      </c>
      <c r="J454" s="763"/>
    </row>
    <row r="455" spans="1:10" s="34" customFormat="1" ht="24.95" customHeight="1" x14ac:dyDescent="0.25">
      <c r="A455" s="243" t="s">
        <v>1612</v>
      </c>
      <c r="B455" s="273" t="s">
        <v>253</v>
      </c>
      <c r="C455" s="262" t="s">
        <v>254</v>
      </c>
      <c r="D455" s="424">
        <v>5</v>
      </c>
      <c r="E455" s="246" t="s">
        <v>6</v>
      </c>
      <c r="F455" s="287">
        <v>1960.42</v>
      </c>
      <c r="G455" s="287">
        <v>83.98</v>
      </c>
      <c r="H455" s="264">
        <f t="shared" si="113"/>
        <v>2044.4</v>
      </c>
      <c r="I455" s="247">
        <f t="shared" si="112"/>
        <v>10222</v>
      </c>
      <c r="J455" s="763"/>
    </row>
    <row r="456" spans="1:10" s="34" customFormat="1" ht="24.95" customHeight="1" x14ac:dyDescent="0.25">
      <c r="A456" s="243" t="s">
        <v>1613</v>
      </c>
      <c r="B456" s="273" t="s">
        <v>1058</v>
      </c>
      <c r="C456" s="262" t="s">
        <v>1057</v>
      </c>
      <c r="D456" s="424">
        <v>2</v>
      </c>
      <c r="E456" s="246" t="s">
        <v>6</v>
      </c>
      <c r="F456" s="287">
        <v>34112.559999999998</v>
      </c>
      <c r="G456" s="287">
        <v>83.98</v>
      </c>
      <c r="H456" s="264">
        <f t="shared" si="113"/>
        <v>34196.54</v>
      </c>
      <c r="I456" s="247">
        <f t="shared" si="112"/>
        <v>68393.08</v>
      </c>
      <c r="J456" s="763"/>
    </row>
    <row r="457" spans="1:10" s="34" customFormat="1" ht="14.25" x14ac:dyDescent="0.25">
      <c r="A457" s="243" t="s">
        <v>1614</v>
      </c>
      <c r="B457" s="273" t="s">
        <v>1060</v>
      </c>
      <c r="C457" s="262" t="s">
        <v>1059</v>
      </c>
      <c r="D457" s="424">
        <v>3</v>
      </c>
      <c r="E457" s="246" t="s">
        <v>6</v>
      </c>
      <c r="F457" s="287">
        <v>1534.22</v>
      </c>
      <c r="G457" s="287">
        <v>203.94</v>
      </c>
      <c r="H457" s="264">
        <f t="shared" si="113"/>
        <v>1738.16</v>
      </c>
      <c r="I457" s="247">
        <f>D457*H457</f>
        <v>5214.4800000000005</v>
      </c>
      <c r="J457" s="763"/>
    </row>
    <row r="458" spans="1:10" s="34" customFormat="1" ht="21" customHeight="1" x14ac:dyDescent="0.25">
      <c r="A458" s="243" t="s">
        <v>1615</v>
      </c>
      <c r="B458" s="273" t="s">
        <v>1062</v>
      </c>
      <c r="C458" s="262" t="s">
        <v>1061</v>
      </c>
      <c r="D458" s="424">
        <v>2</v>
      </c>
      <c r="E458" s="246" t="s">
        <v>6</v>
      </c>
      <c r="F458" s="287">
        <v>3640.74</v>
      </c>
      <c r="G458" s="287">
        <v>63.62</v>
      </c>
      <c r="H458" s="264">
        <f t="shared" si="113"/>
        <v>3704.3599999999997</v>
      </c>
      <c r="I458" s="247">
        <f>D458*H458</f>
        <v>7408.7199999999993</v>
      </c>
      <c r="J458" s="763"/>
    </row>
    <row r="459" spans="1:10" s="34" customFormat="1" ht="14.25" x14ac:dyDescent="0.25">
      <c r="A459" s="243" t="s">
        <v>1616</v>
      </c>
      <c r="B459" s="273" t="s">
        <v>1064</v>
      </c>
      <c r="C459" s="262" t="s">
        <v>1063</v>
      </c>
      <c r="D459" s="424">
        <v>3</v>
      </c>
      <c r="E459" s="246" t="s">
        <v>6</v>
      </c>
      <c r="F459" s="287">
        <v>261.12</v>
      </c>
      <c r="G459" s="287">
        <v>63.62</v>
      </c>
      <c r="H459" s="299">
        <f t="shared" si="113"/>
        <v>324.74</v>
      </c>
      <c r="I459" s="287">
        <f t="shared" si="112"/>
        <v>974.22</v>
      </c>
      <c r="J459" s="763"/>
    </row>
    <row r="460" spans="1:10" s="34" customFormat="1" ht="14.25" x14ac:dyDescent="0.25">
      <c r="A460" s="243" t="s">
        <v>1617</v>
      </c>
      <c r="B460" s="273" t="s">
        <v>1066</v>
      </c>
      <c r="C460" s="262" t="s">
        <v>1065</v>
      </c>
      <c r="D460" s="424">
        <v>3</v>
      </c>
      <c r="E460" s="246" t="s">
        <v>6</v>
      </c>
      <c r="F460" s="287">
        <v>927.45</v>
      </c>
      <c r="G460" s="287">
        <v>63.62</v>
      </c>
      <c r="H460" s="264">
        <f t="shared" si="113"/>
        <v>991.07</v>
      </c>
      <c r="I460" s="247">
        <f t="shared" si="112"/>
        <v>2973.21</v>
      </c>
      <c r="J460" s="763"/>
    </row>
    <row r="461" spans="1:10" s="34" customFormat="1" ht="14.25" x14ac:dyDescent="0.25">
      <c r="A461" s="243" t="s">
        <v>1618</v>
      </c>
      <c r="B461" s="273" t="s">
        <v>1068</v>
      </c>
      <c r="C461" s="262" t="s">
        <v>1067</v>
      </c>
      <c r="D461" s="424">
        <v>3</v>
      </c>
      <c r="E461" s="246" t="s">
        <v>6</v>
      </c>
      <c r="F461" s="287">
        <v>17.38</v>
      </c>
      <c r="G461" s="287">
        <v>6.3</v>
      </c>
      <c r="H461" s="264">
        <f t="shared" si="113"/>
        <v>23.68</v>
      </c>
      <c r="I461" s="247">
        <f t="shared" si="112"/>
        <v>71.039999999999992</v>
      </c>
      <c r="J461" s="763"/>
    </row>
    <row r="462" spans="1:10" s="34" customFormat="1" ht="14.25" x14ac:dyDescent="0.25">
      <c r="A462" s="243" t="s">
        <v>1619</v>
      </c>
      <c r="B462" s="273" t="s">
        <v>1071</v>
      </c>
      <c r="C462" s="262" t="s">
        <v>1069</v>
      </c>
      <c r="D462" s="424">
        <v>1</v>
      </c>
      <c r="E462" s="246" t="s">
        <v>6</v>
      </c>
      <c r="F462" s="287">
        <v>809.9</v>
      </c>
      <c r="G462" s="287">
        <v>1.68</v>
      </c>
      <c r="H462" s="264">
        <f t="shared" si="113"/>
        <v>811.57999999999993</v>
      </c>
      <c r="I462" s="247">
        <f t="shared" si="112"/>
        <v>811.57999999999993</v>
      </c>
      <c r="J462" s="763"/>
    </row>
    <row r="463" spans="1:10" s="34" customFormat="1" ht="14.25" x14ac:dyDescent="0.25">
      <c r="A463" s="243" t="s">
        <v>1620</v>
      </c>
      <c r="B463" s="273" t="s">
        <v>1072</v>
      </c>
      <c r="C463" s="262" t="s">
        <v>1070</v>
      </c>
      <c r="D463" s="424">
        <v>1</v>
      </c>
      <c r="E463" s="246" t="s">
        <v>6</v>
      </c>
      <c r="F463" s="287">
        <v>163.22</v>
      </c>
      <c r="G463" s="287">
        <v>4.1900000000000004</v>
      </c>
      <c r="H463" s="264">
        <f t="shared" si="113"/>
        <v>167.41</v>
      </c>
      <c r="I463" s="247">
        <f t="shared" si="112"/>
        <v>167.41</v>
      </c>
      <c r="J463" s="763"/>
    </row>
    <row r="464" spans="1:10" s="34" customFormat="1" ht="18.75" customHeight="1" x14ac:dyDescent="0.25">
      <c r="A464" s="243" t="s">
        <v>1621</v>
      </c>
      <c r="B464" s="335" t="s">
        <v>1075</v>
      </c>
      <c r="C464" s="262" t="s">
        <v>1073</v>
      </c>
      <c r="D464" s="424">
        <v>1</v>
      </c>
      <c r="E464" s="246" t="s">
        <v>6</v>
      </c>
      <c r="F464" s="287">
        <v>24438.2</v>
      </c>
      <c r="G464" s="287">
        <v>46.99</v>
      </c>
      <c r="H464" s="264">
        <f t="shared" si="113"/>
        <v>24485.190000000002</v>
      </c>
      <c r="I464" s="247">
        <f t="shared" si="112"/>
        <v>24485.190000000002</v>
      </c>
      <c r="J464" s="763"/>
    </row>
    <row r="465" spans="1:10" s="34" customFormat="1" ht="15.75" customHeight="1" x14ac:dyDescent="0.25">
      <c r="A465" s="243" t="s">
        <v>1622</v>
      </c>
      <c r="B465" s="273" t="s">
        <v>1076</v>
      </c>
      <c r="C465" s="262" t="s">
        <v>1074</v>
      </c>
      <c r="D465" s="424">
        <v>3</v>
      </c>
      <c r="E465" s="246" t="s">
        <v>6</v>
      </c>
      <c r="F465" s="287">
        <v>497.14</v>
      </c>
      <c r="G465" s="287">
        <v>21</v>
      </c>
      <c r="H465" s="264">
        <f t="shared" si="113"/>
        <v>518.14</v>
      </c>
      <c r="I465" s="247">
        <f t="shared" si="112"/>
        <v>1554.42</v>
      </c>
      <c r="J465" s="763"/>
    </row>
    <row r="466" spans="1:10" s="34" customFormat="1" ht="22.5" customHeight="1" x14ac:dyDescent="0.25">
      <c r="A466" s="243" t="s">
        <v>1623</v>
      </c>
      <c r="B466" s="273" t="s">
        <v>1078</v>
      </c>
      <c r="C466" s="262" t="s">
        <v>1077</v>
      </c>
      <c r="D466" s="424">
        <v>1</v>
      </c>
      <c r="E466" s="246" t="s">
        <v>6</v>
      </c>
      <c r="F466" s="287">
        <v>894.53</v>
      </c>
      <c r="G466" s="287">
        <v>21</v>
      </c>
      <c r="H466" s="264">
        <f t="shared" si="113"/>
        <v>915.53</v>
      </c>
      <c r="I466" s="247">
        <f t="shared" si="112"/>
        <v>915.53</v>
      </c>
      <c r="J466" s="763"/>
    </row>
    <row r="467" spans="1:10" s="34" customFormat="1" ht="14.25" x14ac:dyDescent="0.25">
      <c r="A467" s="243" t="s">
        <v>1624</v>
      </c>
      <c r="B467" s="273" t="s">
        <v>256</v>
      </c>
      <c r="C467" s="262" t="s">
        <v>380</v>
      </c>
      <c r="D467" s="424">
        <v>75</v>
      </c>
      <c r="E467" s="246" t="s">
        <v>6</v>
      </c>
      <c r="F467" s="287">
        <v>11.67</v>
      </c>
      <c r="G467" s="287">
        <v>29.4</v>
      </c>
      <c r="H467" s="264">
        <f t="shared" si="113"/>
        <v>41.07</v>
      </c>
      <c r="I467" s="247">
        <f t="shared" si="112"/>
        <v>3080.25</v>
      </c>
      <c r="J467" s="763"/>
    </row>
    <row r="468" spans="1:10" s="34" customFormat="1" ht="14.25" x14ac:dyDescent="0.25">
      <c r="A468" s="243" t="s">
        <v>1625</v>
      </c>
      <c r="B468" s="273" t="s">
        <v>1080</v>
      </c>
      <c r="C468" s="262" t="s">
        <v>1079</v>
      </c>
      <c r="D468" s="424">
        <v>9</v>
      </c>
      <c r="E468" s="246" t="s">
        <v>6</v>
      </c>
      <c r="F468" s="612">
        <v>123.13</v>
      </c>
      <c r="G468" s="612">
        <v>75.58</v>
      </c>
      <c r="H468" s="264">
        <f t="shared" si="113"/>
        <v>198.70999999999998</v>
      </c>
      <c r="I468" s="247">
        <f t="shared" si="112"/>
        <v>1788.3899999999999</v>
      </c>
      <c r="J468" s="763"/>
    </row>
    <row r="469" spans="1:10" s="34" customFormat="1" ht="14.25" x14ac:dyDescent="0.25">
      <c r="A469" s="243" t="s">
        <v>1626</v>
      </c>
      <c r="B469" s="341" t="s">
        <v>1083</v>
      </c>
      <c r="C469" s="262" t="s">
        <v>1081</v>
      </c>
      <c r="D469" s="424">
        <f>40+12</f>
        <v>52</v>
      </c>
      <c r="E469" s="246" t="s">
        <v>6</v>
      </c>
      <c r="F469" s="613">
        <v>30.99</v>
      </c>
      <c r="G469" s="613">
        <v>6.3</v>
      </c>
      <c r="H469" s="264">
        <f t="shared" si="113"/>
        <v>37.29</v>
      </c>
      <c r="I469" s="247">
        <f t="shared" si="112"/>
        <v>1939.08</v>
      </c>
      <c r="J469" s="763"/>
    </row>
    <row r="470" spans="1:10" s="34" customFormat="1" ht="14.25" x14ac:dyDescent="0.25">
      <c r="A470" s="243" t="s">
        <v>1627</v>
      </c>
      <c r="B470" s="273" t="s">
        <v>1084</v>
      </c>
      <c r="C470" s="262" t="s">
        <v>1082</v>
      </c>
      <c r="D470" s="424">
        <f>58+10</f>
        <v>68</v>
      </c>
      <c r="E470" s="246" t="s">
        <v>6</v>
      </c>
      <c r="F470" s="613">
        <v>46.32</v>
      </c>
      <c r="G470" s="613">
        <v>8.4</v>
      </c>
      <c r="H470" s="264">
        <f t="shared" si="113"/>
        <v>54.72</v>
      </c>
      <c r="I470" s="247">
        <f t="shared" si="112"/>
        <v>3720.96</v>
      </c>
      <c r="J470" s="763"/>
    </row>
    <row r="471" spans="1:10" s="34" customFormat="1" ht="14.25" x14ac:dyDescent="0.25">
      <c r="A471" s="243" t="s">
        <v>1628</v>
      </c>
      <c r="B471" s="273" t="s">
        <v>1086</v>
      </c>
      <c r="C471" s="262" t="s">
        <v>1085</v>
      </c>
      <c r="D471" s="424">
        <v>108</v>
      </c>
      <c r="E471" s="246" t="s">
        <v>6</v>
      </c>
      <c r="F471" s="614">
        <v>76.02</v>
      </c>
      <c r="G471" s="614">
        <v>27.26</v>
      </c>
      <c r="H471" s="264">
        <f t="shared" si="113"/>
        <v>103.28</v>
      </c>
      <c r="I471" s="247">
        <f t="shared" si="112"/>
        <v>11154.24</v>
      </c>
      <c r="J471" s="763"/>
    </row>
    <row r="472" spans="1:10" s="34" customFormat="1" ht="14.25" x14ac:dyDescent="0.25">
      <c r="A472" s="243" t="s">
        <v>1629</v>
      </c>
      <c r="B472" s="273" t="s">
        <v>1089</v>
      </c>
      <c r="C472" s="262" t="s">
        <v>1087</v>
      </c>
      <c r="D472" s="424">
        <v>25</v>
      </c>
      <c r="E472" s="246" t="s">
        <v>6</v>
      </c>
      <c r="F472" s="615">
        <v>10.29</v>
      </c>
      <c r="G472" s="615">
        <v>4.2</v>
      </c>
      <c r="H472" s="264">
        <f t="shared" si="113"/>
        <v>14.489999999999998</v>
      </c>
      <c r="I472" s="247">
        <f t="shared" si="112"/>
        <v>362.24999999999994</v>
      </c>
      <c r="J472" s="763"/>
    </row>
    <row r="473" spans="1:10" s="34" customFormat="1" ht="14.25" x14ac:dyDescent="0.25">
      <c r="A473" s="243" t="s">
        <v>1630</v>
      </c>
      <c r="B473" s="273" t="s">
        <v>1090</v>
      </c>
      <c r="C473" s="262" t="s">
        <v>1088</v>
      </c>
      <c r="D473" s="424">
        <v>25</v>
      </c>
      <c r="E473" s="246" t="s">
        <v>6</v>
      </c>
      <c r="F473" s="616">
        <v>13.73</v>
      </c>
      <c r="G473" s="616">
        <v>4.2</v>
      </c>
      <c r="H473" s="264">
        <f t="shared" si="113"/>
        <v>17.93</v>
      </c>
      <c r="I473" s="247">
        <f t="shared" si="112"/>
        <v>448.25</v>
      </c>
      <c r="J473" s="763"/>
    </row>
    <row r="474" spans="1:10" s="34" customFormat="1" ht="14.25" x14ac:dyDescent="0.25">
      <c r="A474" s="243" t="s">
        <v>1631</v>
      </c>
      <c r="B474" s="273" t="s">
        <v>1093</v>
      </c>
      <c r="C474" s="262" t="s">
        <v>1091</v>
      </c>
      <c r="D474" s="424">
        <v>45</v>
      </c>
      <c r="E474" s="246" t="s">
        <v>6</v>
      </c>
      <c r="F474" s="617">
        <v>33.549999999999997</v>
      </c>
      <c r="G474" s="617">
        <v>8.4</v>
      </c>
      <c r="H474" s="264">
        <f t="shared" si="113"/>
        <v>41.949999999999996</v>
      </c>
      <c r="I474" s="247">
        <f t="shared" si="112"/>
        <v>1887.7499999999998</v>
      </c>
      <c r="J474" s="763"/>
    </row>
    <row r="475" spans="1:10" s="34" customFormat="1" ht="14.25" x14ac:dyDescent="0.25">
      <c r="A475" s="243" t="s">
        <v>1632</v>
      </c>
      <c r="B475" s="273" t="s">
        <v>1094</v>
      </c>
      <c r="C475" s="262" t="s">
        <v>1092</v>
      </c>
      <c r="D475" s="424">
        <v>108</v>
      </c>
      <c r="E475" s="246" t="s">
        <v>6</v>
      </c>
      <c r="F475" s="618">
        <v>36.14</v>
      </c>
      <c r="G475" s="618">
        <v>8.4</v>
      </c>
      <c r="H475" s="264">
        <f t="shared" si="113"/>
        <v>44.54</v>
      </c>
      <c r="I475" s="247">
        <f t="shared" si="112"/>
        <v>4810.32</v>
      </c>
      <c r="J475" s="763"/>
    </row>
    <row r="476" spans="1:10" s="34" customFormat="1" ht="14.25" x14ac:dyDescent="0.25">
      <c r="A476" s="243" t="s">
        <v>1633</v>
      </c>
      <c r="B476" s="273" t="s">
        <v>1096</v>
      </c>
      <c r="C476" s="262" t="s">
        <v>1095</v>
      </c>
      <c r="D476" s="424">
        <v>6</v>
      </c>
      <c r="E476" s="246" t="s">
        <v>17</v>
      </c>
      <c r="F476" s="619">
        <v>7.39</v>
      </c>
      <c r="G476" s="619">
        <v>6.05</v>
      </c>
      <c r="H476" s="264">
        <f t="shared" si="113"/>
        <v>13.44</v>
      </c>
      <c r="I476" s="247">
        <f t="shared" si="112"/>
        <v>80.64</v>
      </c>
      <c r="J476" s="763"/>
    </row>
    <row r="477" spans="1:10" s="34" customFormat="1" ht="14.25" x14ac:dyDescent="0.25">
      <c r="A477" s="243" t="s">
        <v>1634</v>
      </c>
      <c r="B477" s="273" t="s">
        <v>1099</v>
      </c>
      <c r="C477" s="262" t="s">
        <v>1097</v>
      </c>
      <c r="D477" s="424">
        <v>245</v>
      </c>
      <c r="E477" s="246" t="s">
        <v>17</v>
      </c>
      <c r="F477" s="620">
        <v>165.18</v>
      </c>
      <c r="G477" s="620">
        <v>16.8</v>
      </c>
      <c r="H477" s="264">
        <f t="shared" si="113"/>
        <v>181.98000000000002</v>
      </c>
      <c r="I477" s="247">
        <f t="shared" si="112"/>
        <v>44585.100000000006</v>
      </c>
      <c r="J477" s="763"/>
    </row>
    <row r="478" spans="1:10" s="34" customFormat="1" ht="14.25" x14ac:dyDescent="0.25">
      <c r="A478" s="243" t="s">
        <v>1635</v>
      </c>
      <c r="B478" s="273" t="s">
        <v>1100</v>
      </c>
      <c r="C478" s="262" t="s">
        <v>1098</v>
      </c>
      <c r="D478" s="424">
        <v>355</v>
      </c>
      <c r="E478" s="246" t="s">
        <v>17</v>
      </c>
      <c r="F478" s="621">
        <v>211.97</v>
      </c>
      <c r="G478" s="621">
        <v>18.899999999999999</v>
      </c>
      <c r="H478" s="264">
        <f t="shared" si="113"/>
        <v>230.87</v>
      </c>
      <c r="I478" s="247">
        <f t="shared" si="112"/>
        <v>81958.850000000006</v>
      </c>
      <c r="J478" s="763"/>
    </row>
    <row r="479" spans="1:10" s="34" customFormat="1" ht="14.25" x14ac:dyDescent="0.25">
      <c r="A479" s="243" t="s">
        <v>1636</v>
      </c>
      <c r="B479" s="273" t="s">
        <v>268</v>
      </c>
      <c r="C479" s="262" t="s">
        <v>86</v>
      </c>
      <c r="D479" s="424">
        <v>2</v>
      </c>
      <c r="E479" s="246" t="s">
        <v>76</v>
      </c>
      <c r="F479" s="622">
        <v>15.38</v>
      </c>
      <c r="G479" s="622">
        <v>12.6</v>
      </c>
      <c r="H479" s="264">
        <f t="shared" si="113"/>
        <v>27.98</v>
      </c>
      <c r="I479" s="247">
        <f t="shared" si="112"/>
        <v>55.96</v>
      </c>
      <c r="J479" s="763"/>
    </row>
    <row r="480" spans="1:10" s="34" customFormat="1" ht="14.25" x14ac:dyDescent="0.25">
      <c r="A480" s="243" t="s">
        <v>1637</v>
      </c>
      <c r="B480" s="273" t="s">
        <v>1102</v>
      </c>
      <c r="C480" s="262" t="s">
        <v>1101</v>
      </c>
      <c r="D480" s="424">
        <v>2</v>
      </c>
      <c r="E480" s="246" t="s">
        <v>76</v>
      </c>
      <c r="F480" s="623">
        <v>30.69</v>
      </c>
      <c r="G480" s="623">
        <v>14.69</v>
      </c>
      <c r="H480" s="264">
        <f t="shared" si="113"/>
        <v>45.38</v>
      </c>
      <c r="I480" s="247">
        <f t="shared" si="112"/>
        <v>90.76</v>
      </c>
      <c r="J480" s="763"/>
    </row>
    <row r="481" spans="1:10" s="34" customFormat="1" ht="14.25" x14ac:dyDescent="0.25">
      <c r="A481" s="243" t="s">
        <v>1638</v>
      </c>
      <c r="B481" s="273" t="s">
        <v>252</v>
      </c>
      <c r="C481" s="262" t="s">
        <v>95</v>
      </c>
      <c r="D481" s="424">
        <v>15</v>
      </c>
      <c r="E481" s="246" t="s">
        <v>76</v>
      </c>
      <c r="F481" s="624">
        <v>16.98</v>
      </c>
      <c r="G481" s="624">
        <v>21</v>
      </c>
      <c r="H481" s="264">
        <f t="shared" si="113"/>
        <v>37.980000000000004</v>
      </c>
      <c r="I481" s="247">
        <f t="shared" si="112"/>
        <v>569.70000000000005</v>
      </c>
      <c r="J481" s="763"/>
    </row>
    <row r="482" spans="1:10" s="34" customFormat="1" ht="14.25" x14ac:dyDescent="0.25">
      <c r="A482" s="243" t="s">
        <v>1639</v>
      </c>
      <c r="B482" s="335" t="s">
        <v>1104</v>
      </c>
      <c r="C482" s="262" t="s">
        <v>1103</v>
      </c>
      <c r="D482" s="424">
        <v>1</v>
      </c>
      <c r="E482" s="246" t="s">
        <v>6</v>
      </c>
      <c r="F482" s="625">
        <v>2104.6799999999998</v>
      </c>
      <c r="G482" s="625">
        <v>41.99</v>
      </c>
      <c r="H482" s="264">
        <v>1562.9</v>
      </c>
      <c r="I482" s="247">
        <f t="shared" si="112"/>
        <v>1562.9</v>
      </c>
      <c r="J482" s="763"/>
    </row>
    <row r="483" spans="1:10" s="34" customFormat="1" ht="14.25" x14ac:dyDescent="0.25">
      <c r="A483" s="243" t="s">
        <v>1640</v>
      </c>
      <c r="B483" s="273" t="s">
        <v>1106</v>
      </c>
      <c r="C483" s="262" t="s">
        <v>1105</v>
      </c>
      <c r="D483" s="424">
        <v>3</v>
      </c>
      <c r="E483" s="246" t="s">
        <v>6</v>
      </c>
      <c r="F483" s="626">
        <v>248.76</v>
      </c>
      <c r="G483" s="626">
        <v>16.8</v>
      </c>
      <c r="H483" s="264">
        <f t="shared" ref="H483:H485" si="114">G483+F483</f>
        <v>265.56</v>
      </c>
      <c r="I483" s="247">
        <f t="shared" si="112"/>
        <v>796.68000000000006</v>
      </c>
      <c r="J483" s="763"/>
    </row>
    <row r="484" spans="1:10" s="34" customFormat="1" ht="14.25" x14ac:dyDescent="0.25">
      <c r="A484" s="243" t="s">
        <v>1641</v>
      </c>
      <c r="B484" s="273" t="s">
        <v>1109</v>
      </c>
      <c r="C484" s="262" t="s">
        <v>1107</v>
      </c>
      <c r="D484" s="424">
        <v>3</v>
      </c>
      <c r="E484" s="246" t="s">
        <v>6</v>
      </c>
      <c r="F484" s="627">
        <v>139.88</v>
      </c>
      <c r="G484" s="627">
        <v>16.8</v>
      </c>
      <c r="H484" s="264">
        <f t="shared" si="114"/>
        <v>156.68</v>
      </c>
      <c r="I484" s="247">
        <f t="shared" si="112"/>
        <v>470.04</v>
      </c>
      <c r="J484" s="763"/>
    </row>
    <row r="485" spans="1:10" s="34" customFormat="1" ht="24.95" customHeight="1" x14ac:dyDescent="0.25">
      <c r="A485" s="243" t="s">
        <v>1642</v>
      </c>
      <c r="B485" s="273" t="s">
        <v>1110</v>
      </c>
      <c r="C485" s="262" t="s">
        <v>1108</v>
      </c>
      <c r="D485" s="424">
        <v>3</v>
      </c>
      <c r="E485" s="246" t="s">
        <v>6</v>
      </c>
      <c r="F485" s="628">
        <v>370.06</v>
      </c>
      <c r="G485" s="628">
        <v>10.5</v>
      </c>
      <c r="H485" s="264">
        <f t="shared" si="114"/>
        <v>380.56</v>
      </c>
      <c r="I485" s="247">
        <f t="shared" si="112"/>
        <v>1141.68</v>
      </c>
      <c r="J485" s="763"/>
    </row>
    <row r="486" spans="1:10" s="34" customFormat="1" ht="24.95" customHeight="1" x14ac:dyDescent="0.25">
      <c r="A486" s="243" t="s">
        <v>1643</v>
      </c>
      <c r="B486" s="273" t="s">
        <v>1112</v>
      </c>
      <c r="C486" s="262" t="s">
        <v>1111</v>
      </c>
      <c r="D486" s="424">
        <v>3</v>
      </c>
      <c r="E486" s="246" t="s">
        <v>6</v>
      </c>
      <c r="F486" s="629">
        <v>142.43</v>
      </c>
      <c r="G486" s="629">
        <v>21</v>
      </c>
      <c r="H486" s="264">
        <f>G486+F486</f>
        <v>163.43</v>
      </c>
      <c r="I486" s="247">
        <f t="shared" si="112"/>
        <v>490.29</v>
      </c>
      <c r="J486" s="763"/>
    </row>
    <row r="487" spans="1:10" s="34" customFormat="1" ht="14.25" x14ac:dyDescent="0.25">
      <c r="A487" s="243" t="s">
        <v>1644</v>
      </c>
      <c r="B487" s="273" t="s">
        <v>1117</v>
      </c>
      <c r="C487" s="262" t="s">
        <v>1113</v>
      </c>
      <c r="D487" s="424">
        <v>3</v>
      </c>
      <c r="E487" s="246" t="s">
        <v>6</v>
      </c>
      <c r="F487" s="630">
        <v>89.11</v>
      </c>
      <c r="G487" s="630">
        <v>33.590000000000003</v>
      </c>
      <c r="H487" s="264">
        <f t="shared" ref="H487:H510" si="115">G487+F487</f>
        <v>122.7</v>
      </c>
      <c r="I487" s="247">
        <f t="shared" si="112"/>
        <v>368.1</v>
      </c>
      <c r="J487" s="763"/>
    </row>
    <row r="488" spans="1:10" s="34" customFormat="1" ht="14.25" x14ac:dyDescent="0.25">
      <c r="A488" s="243" t="s">
        <v>1645</v>
      </c>
      <c r="B488" s="273" t="s">
        <v>1118</v>
      </c>
      <c r="C488" s="262" t="s">
        <v>1114</v>
      </c>
      <c r="D488" s="424">
        <v>3</v>
      </c>
      <c r="E488" s="246" t="s">
        <v>6</v>
      </c>
      <c r="F488" s="630">
        <v>55.35</v>
      </c>
      <c r="G488" s="630">
        <v>33.590000000000003</v>
      </c>
      <c r="H488" s="264">
        <f t="shared" si="115"/>
        <v>88.94</v>
      </c>
      <c r="I488" s="247">
        <f t="shared" si="112"/>
        <v>266.82</v>
      </c>
      <c r="J488" s="763"/>
    </row>
    <row r="489" spans="1:10" s="34" customFormat="1" ht="14.25" x14ac:dyDescent="0.25">
      <c r="A489" s="243" t="s">
        <v>1646</v>
      </c>
      <c r="B489" s="273" t="s">
        <v>1119</v>
      </c>
      <c r="C489" s="262" t="s">
        <v>1115</v>
      </c>
      <c r="D489" s="424">
        <v>3</v>
      </c>
      <c r="E489" s="246" t="s">
        <v>6</v>
      </c>
      <c r="F489" s="630">
        <v>30.43</v>
      </c>
      <c r="G489" s="630">
        <v>12.6</v>
      </c>
      <c r="H489" s="264">
        <f t="shared" si="115"/>
        <v>43.03</v>
      </c>
      <c r="I489" s="247">
        <f t="shared" si="112"/>
        <v>129.09</v>
      </c>
      <c r="J489" s="763"/>
    </row>
    <row r="490" spans="1:10" s="34" customFormat="1" ht="14.25" x14ac:dyDescent="0.25">
      <c r="A490" s="243" t="s">
        <v>1647</v>
      </c>
      <c r="B490" s="273" t="s">
        <v>1120</v>
      </c>
      <c r="C490" s="262" t="s">
        <v>1116</v>
      </c>
      <c r="D490" s="424">
        <v>3</v>
      </c>
      <c r="E490" s="246" t="s">
        <v>6</v>
      </c>
      <c r="F490" s="630">
        <v>148.09</v>
      </c>
      <c r="G490" s="630">
        <v>12.6</v>
      </c>
      <c r="H490" s="264">
        <f t="shared" si="115"/>
        <v>160.69</v>
      </c>
      <c r="I490" s="247">
        <f t="shared" si="112"/>
        <v>482.07</v>
      </c>
      <c r="J490" s="763"/>
    </row>
    <row r="491" spans="1:10" s="34" customFormat="1" ht="24.95" customHeight="1" x14ac:dyDescent="0.25">
      <c r="A491" s="243" t="s">
        <v>1648</v>
      </c>
      <c r="B491" s="273" t="s">
        <v>2100</v>
      </c>
      <c r="C491" s="262" t="s">
        <v>1121</v>
      </c>
      <c r="D491" s="424">
        <v>5</v>
      </c>
      <c r="E491" s="246" t="s">
        <v>6</v>
      </c>
      <c r="F491" s="631">
        <v>212.45</v>
      </c>
      <c r="G491" s="631">
        <v>16.8</v>
      </c>
      <c r="H491" s="264">
        <f t="shared" si="115"/>
        <v>229.25</v>
      </c>
      <c r="I491" s="247">
        <f t="shared" si="112"/>
        <v>1146.25</v>
      </c>
      <c r="J491" s="763"/>
    </row>
    <row r="492" spans="1:10" s="34" customFormat="1" ht="31.5" customHeight="1" x14ac:dyDescent="0.25">
      <c r="A492" s="285" t="s">
        <v>1649</v>
      </c>
      <c r="B492" s="273" t="s">
        <v>2107</v>
      </c>
      <c r="C492" s="262" t="s">
        <v>2106</v>
      </c>
      <c r="D492" s="424">
        <v>5</v>
      </c>
      <c r="E492" s="246" t="s">
        <v>6</v>
      </c>
      <c r="F492" s="632">
        <v>308.31</v>
      </c>
      <c r="G492" s="632">
        <v>16.8</v>
      </c>
      <c r="H492" s="342">
        <f t="shared" si="115"/>
        <v>325.11</v>
      </c>
      <c r="I492" s="287">
        <f t="shared" si="112"/>
        <v>1625.5500000000002</v>
      </c>
      <c r="J492" s="763"/>
    </row>
    <row r="493" spans="1:10" s="34" customFormat="1" ht="16.5" customHeight="1" x14ac:dyDescent="0.25">
      <c r="A493" s="243" t="s">
        <v>1650</v>
      </c>
      <c r="B493" s="273" t="s">
        <v>1124</v>
      </c>
      <c r="C493" s="262" t="s">
        <v>1122</v>
      </c>
      <c r="D493" s="424">
        <v>32</v>
      </c>
      <c r="E493" s="246" t="s">
        <v>6</v>
      </c>
      <c r="F493" s="633">
        <v>18.78</v>
      </c>
      <c r="G493" s="633">
        <v>4.2</v>
      </c>
      <c r="H493" s="274">
        <f t="shared" si="115"/>
        <v>22.98</v>
      </c>
      <c r="I493" s="247">
        <f t="shared" si="112"/>
        <v>735.36</v>
      </c>
      <c r="J493" s="763"/>
    </row>
    <row r="494" spans="1:10" s="34" customFormat="1" ht="16.5" customHeight="1" x14ac:dyDescent="0.25">
      <c r="A494" s="243" t="s">
        <v>1651</v>
      </c>
      <c r="B494" s="273" t="s">
        <v>1125</v>
      </c>
      <c r="C494" s="262" t="s">
        <v>1123</v>
      </c>
      <c r="D494" s="424">
        <v>16</v>
      </c>
      <c r="E494" s="246" t="s">
        <v>6</v>
      </c>
      <c r="F494" s="633">
        <v>23.93</v>
      </c>
      <c r="G494" s="633">
        <v>4.2</v>
      </c>
      <c r="H494" s="274">
        <f t="shared" si="115"/>
        <v>28.13</v>
      </c>
      <c r="I494" s="247">
        <f t="shared" si="112"/>
        <v>450.08</v>
      </c>
      <c r="J494" s="763"/>
    </row>
    <row r="495" spans="1:10" s="34" customFormat="1" ht="15.75" customHeight="1" x14ac:dyDescent="0.25">
      <c r="A495" s="243" t="s">
        <v>1652</v>
      </c>
      <c r="B495" s="273" t="s">
        <v>1128</v>
      </c>
      <c r="C495" s="262" t="s">
        <v>1126</v>
      </c>
      <c r="D495" s="424">
        <v>16</v>
      </c>
      <c r="E495" s="246" t="s">
        <v>6</v>
      </c>
      <c r="F495" s="634">
        <v>5.0199999999999996</v>
      </c>
      <c r="G495" s="634">
        <v>4.2</v>
      </c>
      <c r="H495" s="274">
        <f t="shared" si="115"/>
        <v>9.2199999999999989</v>
      </c>
      <c r="I495" s="247">
        <f t="shared" si="112"/>
        <v>147.51999999999998</v>
      </c>
      <c r="J495" s="763"/>
    </row>
    <row r="496" spans="1:10" s="34" customFormat="1" ht="15.75" customHeight="1" x14ac:dyDescent="0.25">
      <c r="A496" s="243" t="s">
        <v>1653</v>
      </c>
      <c r="B496" s="273" t="s">
        <v>1129</v>
      </c>
      <c r="C496" s="262" t="s">
        <v>1127</v>
      </c>
      <c r="D496" s="424">
        <v>16</v>
      </c>
      <c r="E496" s="246" t="s">
        <v>6</v>
      </c>
      <c r="F496" s="634">
        <v>13.36</v>
      </c>
      <c r="G496" s="634">
        <v>16.8</v>
      </c>
      <c r="H496" s="274">
        <f t="shared" si="115"/>
        <v>30.16</v>
      </c>
      <c r="I496" s="247">
        <f t="shared" si="112"/>
        <v>482.56</v>
      </c>
      <c r="J496" s="763"/>
    </row>
    <row r="497" spans="1:10" s="34" customFormat="1" ht="16.5" customHeight="1" x14ac:dyDescent="0.25">
      <c r="A497" s="243" t="s">
        <v>1654</v>
      </c>
      <c r="B497" s="273" t="s">
        <v>1131</v>
      </c>
      <c r="C497" s="262" t="s">
        <v>1130</v>
      </c>
      <c r="D497" s="424">
        <v>16</v>
      </c>
      <c r="E497" s="246" t="s">
        <v>6</v>
      </c>
      <c r="F497" s="635">
        <v>135.37</v>
      </c>
      <c r="G497" s="635">
        <v>21</v>
      </c>
      <c r="H497" s="274">
        <f t="shared" si="115"/>
        <v>156.37</v>
      </c>
      <c r="I497" s="247">
        <f t="shared" si="112"/>
        <v>2501.92</v>
      </c>
      <c r="J497" s="763"/>
    </row>
    <row r="498" spans="1:10" s="34" customFormat="1" ht="18" customHeight="1" x14ac:dyDescent="0.25">
      <c r="A498" s="243" t="s">
        <v>1655</v>
      </c>
      <c r="B498" s="273" t="s">
        <v>1133</v>
      </c>
      <c r="C498" s="262" t="s">
        <v>1132</v>
      </c>
      <c r="D498" s="424">
        <v>16</v>
      </c>
      <c r="E498" s="246" t="s">
        <v>6</v>
      </c>
      <c r="F498" s="636">
        <v>44.4</v>
      </c>
      <c r="G498" s="636">
        <v>2.1</v>
      </c>
      <c r="H498" s="274">
        <f t="shared" si="115"/>
        <v>46.5</v>
      </c>
      <c r="I498" s="247">
        <f t="shared" si="112"/>
        <v>744</v>
      </c>
      <c r="J498" s="763"/>
    </row>
    <row r="499" spans="1:10" s="34" customFormat="1" ht="21" customHeight="1" x14ac:dyDescent="0.25">
      <c r="A499" s="243" t="s">
        <v>1656</v>
      </c>
      <c r="B499" s="273" t="s">
        <v>1135</v>
      </c>
      <c r="C499" s="262" t="s">
        <v>1134</v>
      </c>
      <c r="D499" s="424">
        <v>16</v>
      </c>
      <c r="E499" s="246" t="s">
        <v>6</v>
      </c>
      <c r="F499" s="637">
        <v>36.81</v>
      </c>
      <c r="G499" s="637">
        <v>10.5</v>
      </c>
      <c r="H499" s="274">
        <f t="shared" si="115"/>
        <v>47.31</v>
      </c>
      <c r="I499" s="247">
        <f t="shared" si="112"/>
        <v>756.96</v>
      </c>
      <c r="J499" s="763"/>
    </row>
    <row r="500" spans="1:10" s="34" customFormat="1" ht="18" customHeight="1" x14ac:dyDescent="0.25">
      <c r="A500" s="243" t="s">
        <v>1657</v>
      </c>
      <c r="B500" s="273" t="s">
        <v>1138</v>
      </c>
      <c r="C500" s="262" t="s">
        <v>1136</v>
      </c>
      <c r="D500" s="424">
        <v>90</v>
      </c>
      <c r="E500" s="336" t="s">
        <v>17</v>
      </c>
      <c r="F500" s="638">
        <v>157.33000000000001</v>
      </c>
      <c r="G500" s="638">
        <v>21</v>
      </c>
      <c r="H500" s="274">
        <f t="shared" si="115"/>
        <v>178.33</v>
      </c>
      <c r="I500" s="247">
        <f t="shared" si="112"/>
        <v>16049.7</v>
      </c>
      <c r="J500" s="763"/>
    </row>
    <row r="501" spans="1:10" s="34" customFormat="1" ht="21" customHeight="1" x14ac:dyDescent="0.25">
      <c r="A501" s="243" t="s">
        <v>1658</v>
      </c>
      <c r="B501" s="273" t="s">
        <v>1139</v>
      </c>
      <c r="C501" s="262" t="s">
        <v>1137</v>
      </c>
      <c r="D501" s="424">
        <v>1</v>
      </c>
      <c r="E501" s="246" t="s">
        <v>6</v>
      </c>
      <c r="F501" s="639">
        <v>550.65</v>
      </c>
      <c r="G501" s="639">
        <v>41.99</v>
      </c>
      <c r="H501" s="274">
        <f t="shared" si="115"/>
        <v>592.64</v>
      </c>
      <c r="I501" s="247">
        <f t="shared" si="112"/>
        <v>592.64</v>
      </c>
      <c r="J501" s="763"/>
    </row>
    <row r="502" spans="1:10" s="34" customFormat="1" ht="21" customHeight="1" x14ac:dyDescent="0.25">
      <c r="A502" s="243" t="s">
        <v>1659</v>
      </c>
      <c r="B502" s="273" t="s">
        <v>1143</v>
      </c>
      <c r="C502" s="262" t="s">
        <v>1140</v>
      </c>
      <c r="D502" s="424">
        <v>45</v>
      </c>
      <c r="E502" s="246" t="s">
        <v>6</v>
      </c>
      <c r="F502" s="640">
        <v>4.34</v>
      </c>
      <c r="G502" s="640">
        <v>10.5</v>
      </c>
      <c r="H502" s="274">
        <f t="shared" si="115"/>
        <v>14.84</v>
      </c>
      <c r="I502" s="247">
        <f t="shared" si="112"/>
        <v>667.8</v>
      </c>
      <c r="J502" s="763"/>
    </row>
    <row r="503" spans="1:10" s="34" customFormat="1" ht="16.5" customHeight="1" x14ac:dyDescent="0.25">
      <c r="A503" s="243" t="s">
        <v>1660</v>
      </c>
      <c r="B503" s="273" t="s">
        <v>1144</v>
      </c>
      <c r="C503" s="262" t="s">
        <v>1141</v>
      </c>
      <c r="D503" s="424">
        <v>2</v>
      </c>
      <c r="E503" s="336" t="s">
        <v>17</v>
      </c>
      <c r="F503" s="640">
        <v>67.8</v>
      </c>
      <c r="G503" s="640">
        <v>10.5</v>
      </c>
      <c r="H503" s="274">
        <f t="shared" si="115"/>
        <v>78.3</v>
      </c>
      <c r="I503" s="247">
        <f t="shared" si="112"/>
        <v>156.6</v>
      </c>
      <c r="J503" s="763"/>
    </row>
    <row r="504" spans="1:10" s="34" customFormat="1" ht="18.75" customHeight="1" x14ac:dyDescent="0.25">
      <c r="A504" s="243" t="s">
        <v>1661</v>
      </c>
      <c r="B504" s="273" t="s">
        <v>1145</v>
      </c>
      <c r="C504" s="262" t="s">
        <v>1142</v>
      </c>
      <c r="D504" s="424">
        <v>2</v>
      </c>
      <c r="E504" s="246" t="s">
        <v>6</v>
      </c>
      <c r="F504" s="641">
        <v>59.1</v>
      </c>
      <c r="G504" s="641">
        <v>10.5</v>
      </c>
      <c r="H504" s="274">
        <f t="shared" si="115"/>
        <v>69.599999999999994</v>
      </c>
      <c r="I504" s="247">
        <f t="shared" si="112"/>
        <v>139.19999999999999</v>
      </c>
      <c r="J504" s="763"/>
    </row>
    <row r="505" spans="1:10" s="34" customFormat="1" ht="20.25" customHeight="1" x14ac:dyDescent="0.25">
      <c r="A505" s="243" t="s">
        <v>1662</v>
      </c>
      <c r="B505" s="273" t="s">
        <v>1147</v>
      </c>
      <c r="C505" s="262" t="s">
        <v>1146</v>
      </c>
      <c r="D505" s="424">
        <v>16</v>
      </c>
      <c r="E505" s="246" t="s">
        <v>6</v>
      </c>
      <c r="F505" s="642">
        <v>25.34</v>
      </c>
      <c r="G505" s="642">
        <v>21</v>
      </c>
      <c r="H505" s="274">
        <f t="shared" si="115"/>
        <v>46.34</v>
      </c>
      <c r="I505" s="247">
        <f t="shared" si="112"/>
        <v>741.44</v>
      </c>
      <c r="J505" s="763"/>
    </row>
    <row r="506" spans="1:10" s="34" customFormat="1" ht="16.5" customHeight="1" x14ac:dyDescent="0.25">
      <c r="A506" s="243" t="s">
        <v>1663</v>
      </c>
      <c r="B506" s="273" t="s">
        <v>1149</v>
      </c>
      <c r="C506" s="262" t="s">
        <v>1148</v>
      </c>
      <c r="D506" s="424">
        <v>16</v>
      </c>
      <c r="E506" s="246" t="s">
        <v>6</v>
      </c>
      <c r="F506" s="643">
        <v>25.5</v>
      </c>
      <c r="G506" s="643">
        <v>21</v>
      </c>
      <c r="H506" s="264">
        <f t="shared" si="115"/>
        <v>46.5</v>
      </c>
      <c r="I506" s="247">
        <f t="shared" si="112"/>
        <v>744</v>
      </c>
      <c r="J506" s="763"/>
    </row>
    <row r="507" spans="1:10" s="34" customFormat="1" ht="24.95" customHeight="1" x14ac:dyDescent="0.25">
      <c r="A507" s="243" t="s">
        <v>1664</v>
      </c>
      <c r="B507" s="273" t="s">
        <v>2101</v>
      </c>
      <c r="C507" s="262" t="s">
        <v>1150</v>
      </c>
      <c r="D507" s="424">
        <v>4</v>
      </c>
      <c r="E507" s="246" t="s">
        <v>6</v>
      </c>
      <c r="F507" s="644">
        <v>231.69</v>
      </c>
      <c r="G507" s="644">
        <v>13.45</v>
      </c>
      <c r="H507" s="264">
        <f t="shared" si="115"/>
        <v>245.14</v>
      </c>
      <c r="I507" s="247">
        <f t="shared" si="112"/>
        <v>980.56</v>
      </c>
      <c r="J507" s="763"/>
    </row>
    <row r="508" spans="1:10" s="34" customFormat="1" ht="17.25" customHeight="1" x14ac:dyDescent="0.25">
      <c r="A508" s="243" t="s">
        <v>1665</v>
      </c>
      <c r="B508" s="273" t="s">
        <v>1152</v>
      </c>
      <c r="C508" s="262" t="s">
        <v>1151</v>
      </c>
      <c r="D508" s="424">
        <v>2</v>
      </c>
      <c r="E508" s="246" t="s">
        <v>6</v>
      </c>
      <c r="F508" s="645">
        <v>452.02</v>
      </c>
      <c r="G508" s="645">
        <v>17.670000000000002</v>
      </c>
      <c r="H508" s="264">
        <f t="shared" si="115"/>
        <v>469.69</v>
      </c>
      <c r="I508" s="247">
        <f t="shared" si="112"/>
        <v>939.38</v>
      </c>
      <c r="J508" s="763"/>
    </row>
    <row r="509" spans="1:10" s="34" customFormat="1" ht="19.5" customHeight="1" x14ac:dyDescent="0.25">
      <c r="A509" s="243" t="s">
        <v>1666</v>
      </c>
      <c r="B509" s="273" t="s">
        <v>1154</v>
      </c>
      <c r="C509" s="262" t="s">
        <v>1153</v>
      </c>
      <c r="D509" s="424">
        <v>2</v>
      </c>
      <c r="E509" s="246" t="s">
        <v>6</v>
      </c>
      <c r="F509" s="646">
        <v>267.38</v>
      </c>
      <c r="G509" s="646">
        <v>1.68</v>
      </c>
      <c r="H509" s="264">
        <f t="shared" si="115"/>
        <v>269.06</v>
      </c>
      <c r="I509" s="247">
        <f t="shared" si="112"/>
        <v>538.12</v>
      </c>
      <c r="J509" s="763"/>
    </row>
    <row r="510" spans="1:10" s="34" customFormat="1" ht="24.95" customHeight="1" x14ac:dyDescent="0.25">
      <c r="A510" s="243" t="s">
        <v>1667</v>
      </c>
      <c r="B510" s="273" t="s">
        <v>672</v>
      </c>
      <c r="C510" s="262" t="s">
        <v>675</v>
      </c>
      <c r="D510" s="424">
        <v>2</v>
      </c>
      <c r="E510" s="246" t="s">
        <v>6</v>
      </c>
      <c r="F510" s="647">
        <v>8.7200000000000006</v>
      </c>
      <c r="G510" s="647">
        <v>5.39</v>
      </c>
      <c r="H510" s="264">
        <f t="shared" si="115"/>
        <v>14.11</v>
      </c>
      <c r="I510" s="247">
        <f t="shared" si="112"/>
        <v>28.22</v>
      </c>
      <c r="J510" s="763"/>
    </row>
    <row r="511" spans="1:10" s="35" customFormat="1" ht="41.25" customHeight="1" thickBot="1" x14ac:dyDescent="0.3">
      <c r="A511" s="314" t="s">
        <v>1668</v>
      </c>
      <c r="B511" s="283" t="s">
        <v>2275</v>
      </c>
      <c r="C511" s="308" t="s">
        <v>1155</v>
      </c>
      <c r="D511" s="424">
        <v>98</v>
      </c>
      <c r="E511" s="253" t="s">
        <v>1156</v>
      </c>
      <c r="F511" s="304">
        <v>0</v>
      </c>
      <c r="G511" s="304">
        <v>93.8</v>
      </c>
      <c r="H511" s="343">
        <f>F511+G511</f>
        <v>93.8</v>
      </c>
      <c r="I511" s="304">
        <f>D511*H511</f>
        <v>9192.4</v>
      </c>
      <c r="J511" s="764"/>
    </row>
    <row r="512" spans="1:10" ht="27" customHeight="1" thickBot="1" x14ac:dyDescent="0.3">
      <c r="A512" s="344"/>
      <c r="B512" s="344"/>
      <c r="C512" s="345" t="s">
        <v>655</v>
      </c>
      <c r="D512" s="346"/>
      <c r="E512" s="344"/>
      <c r="F512" s="347"/>
      <c r="G512" s="347"/>
      <c r="H512" s="348"/>
      <c r="I512" s="349"/>
      <c r="J512" s="223"/>
    </row>
    <row r="513" spans="1:10" ht="15.75" thickBot="1" x14ac:dyDescent="0.3">
      <c r="A513" s="232">
        <v>33</v>
      </c>
      <c r="B513" s="232"/>
      <c r="C513" s="233" t="s">
        <v>65</v>
      </c>
      <c r="D513" s="284"/>
      <c r="E513" s="232"/>
      <c r="F513" s="258"/>
      <c r="G513" s="258"/>
      <c r="H513" s="259"/>
      <c r="I513" s="258"/>
      <c r="J513" s="752">
        <f>SUM(I514:I535)</f>
        <v>58916.854099999997</v>
      </c>
    </row>
    <row r="514" spans="1:10" s="24" customFormat="1" x14ac:dyDescent="0.25">
      <c r="A514" s="237" t="s">
        <v>1669</v>
      </c>
      <c r="B514" s="297" t="s">
        <v>140</v>
      </c>
      <c r="C514" s="260" t="s">
        <v>19</v>
      </c>
      <c r="D514" s="424">
        <v>18.100000000000001</v>
      </c>
      <c r="E514" s="239" t="s">
        <v>20</v>
      </c>
      <c r="F514" s="316">
        <v>0</v>
      </c>
      <c r="G514" s="316">
        <v>67</v>
      </c>
      <c r="H514" s="261">
        <f t="shared" si="110"/>
        <v>67</v>
      </c>
      <c r="I514" s="240">
        <f t="shared" ref="I514:I535" si="116">D514*H514</f>
        <v>1212.7</v>
      </c>
      <c r="J514" s="762"/>
    </row>
    <row r="515" spans="1:10" s="24" customFormat="1" x14ac:dyDescent="0.25">
      <c r="A515" s="243" t="s">
        <v>1670</v>
      </c>
      <c r="B515" s="273" t="s">
        <v>138</v>
      </c>
      <c r="C515" s="262" t="s">
        <v>137</v>
      </c>
      <c r="D515" s="424">
        <v>690</v>
      </c>
      <c r="E515" s="246" t="s">
        <v>15</v>
      </c>
      <c r="F515" s="287">
        <v>0</v>
      </c>
      <c r="G515" s="287">
        <v>5.03</v>
      </c>
      <c r="H515" s="249">
        <f t="shared" ref="H515" si="117">F515+G515</f>
        <v>5.03</v>
      </c>
      <c r="I515" s="247">
        <f t="shared" ref="I515" si="118">D515*H515</f>
        <v>3470.7000000000003</v>
      </c>
      <c r="J515" s="763"/>
    </row>
    <row r="516" spans="1:10" s="24" customFormat="1" x14ac:dyDescent="0.25">
      <c r="A516" s="243" t="s">
        <v>1671</v>
      </c>
      <c r="B516" s="273" t="s">
        <v>142</v>
      </c>
      <c r="C516" s="262" t="s">
        <v>705</v>
      </c>
      <c r="D516" s="424">
        <v>90.09</v>
      </c>
      <c r="E516" s="246" t="s">
        <v>15</v>
      </c>
      <c r="F516" s="287">
        <v>0</v>
      </c>
      <c r="G516" s="287">
        <v>10.050000000000001</v>
      </c>
      <c r="H516" s="249">
        <f t="shared" ref="H516:H532" si="119">F516+G516</f>
        <v>10.050000000000001</v>
      </c>
      <c r="I516" s="247">
        <f t="shared" si="116"/>
        <v>905.4045000000001</v>
      </c>
      <c r="J516" s="763"/>
    </row>
    <row r="517" spans="1:10" s="24" customFormat="1" x14ac:dyDescent="0.25">
      <c r="A517" s="243" t="s">
        <v>1672</v>
      </c>
      <c r="B517" s="273" t="s">
        <v>165</v>
      </c>
      <c r="C517" s="262" t="s">
        <v>376</v>
      </c>
      <c r="D517" s="424">
        <v>325.61</v>
      </c>
      <c r="E517" s="246" t="s">
        <v>15</v>
      </c>
      <c r="F517" s="287">
        <v>0</v>
      </c>
      <c r="G517" s="287">
        <v>8.3800000000000008</v>
      </c>
      <c r="H517" s="249">
        <f t="shared" ref="H517" si="120">F517+G517</f>
        <v>8.3800000000000008</v>
      </c>
      <c r="I517" s="247">
        <f t="shared" ref="I517" si="121">D517*H517</f>
        <v>2728.6118000000006</v>
      </c>
      <c r="J517" s="763"/>
    </row>
    <row r="518" spans="1:10" s="24" customFormat="1" ht="21" customHeight="1" x14ac:dyDescent="0.25">
      <c r="A518" s="243" t="s">
        <v>1673</v>
      </c>
      <c r="B518" s="273" t="s">
        <v>152</v>
      </c>
      <c r="C518" s="262" t="s">
        <v>67</v>
      </c>
      <c r="D518" s="424">
        <v>122.07</v>
      </c>
      <c r="E518" s="246" t="s">
        <v>24</v>
      </c>
      <c r="F518" s="287">
        <v>0</v>
      </c>
      <c r="G518" s="287">
        <v>26.47</v>
      </c>
      <c r="H518" s="249">
        <f t="shared" ref="H518:H519" si="122">F518+G518</f>
        <v>26.47</v>
      </c>
      <c r="I518" s="247">
        <f t="shared" ref="I518:I523" si="123">D518*H518</f>
        <v>3231.1928999999996</v>
      </c>
      <c r="J518" s="763"/>
    </row>
    <row r="519" spans="1:10" s="24" customFormat="1" x14ac:dyDescent="0.25">
      <c r="A519" s="243" t="s">
        <v>1674</v>
      </c>
      <c r="B519" s="273" t="s">
        <v>136</v>
      </c>
      <c r="C519" s="262" t="s">
        <v>66</v>
      </c>
      <c r="D519" s="424">
        <v>280</v>
      </c>
      <c r="E519" s="246" t="s">
        <v>15</v>
      </c>
      <c r="F519" s="287">
        <v>0</v>
      </c>
      <c r="G519" s="287">
        <v>3.72</v>
      </c>
      <c r="H519" s="249">
        <f t="shared" si="122"/>
        <v>3.72</v>
      </c>
      <c r="I519" s="247">
        <f t="shared" si="123"/>
        <v>1041.6000000000001</v>
      </c>
      <c r="J519" s="763"/>
    </row>
    <row r="520" spans="1:10" x14ac:dyDescent="0.25">
      <c r="A520" s="243" t="s">
        <v>1675</v>
      </c>
      <c r="B520" s="273" t="s">
        <v>537</v>
      </c>
      <c r="C520" s="262" t="s">
        <v>538</v>
      </c>
      <c r="D520" s="424">
        <v>21</v>
      </c>
      <c r="E520" s="246" t="s">
        <v>6</v>
      </c>
      <c r="F520" s="287">
        <v>0</v>
      </c>
      <c r="G520" s="287">
        <v>18.559999999999999</v>
      </c>
      <c r="H520" s="274">
        <v>16.47</v>
      </c>
      <c r="I520" s="247">
        <f t="shared" si="123"/>
        <v>345.87</v>
      </c>
      <c r="J520" s="763"/>
    </row>
    <row r="521" spans="1:10" x14ac:dyDescent="0.25">
      <c r="A521" s="243" t="s">
        <v>1676</v>
      </c>
      <c r="B521" s="273" t="s">
        <v>707</v>
      </c>
      <c r="C521" s="262" t="s">
        <v>706</v>
      </c>
      <c r="D521" s="424">
        <v>162</v>
      </c>
      <c r="E521" s="246" t="s">
        <v>17</v>
      </c>
      <c r="F521" s="287">
        <v>0</v>
      </c>
      <c r="G521" s="287">
        <v>1.43</v>
      </c>
      <c r="H521" s="274">
        <v>1.27</v>
      </c>
      <c r="I521" s="247">
        <f t="shared" si="123"/>
        <v>205.74</v>
      </c>
      <c r="J521" s="763"/>
    </row>
    <row r="522" spans="1:10" x14ac:dyDescent="0.25">
      <c r="A522" s="243" t="s">
        <v>1677</v>
      </c>
      <c r="B522" s="273" t="s">
        <v>539</v>
      </c>
      <c r="C522" s="262" t="s">
        <v>540</v>
      </c>
      <c r="D522" s="424">
        <v>81</v>
      </c>
      <c r="E522" s="246" t="s">
        <v>17</v>
      </c>
      <c r="F522" s="287">
        <v>0</v>
      </c>
      <c r="G522" s="287">
        <v>11.14</v>
      </c>
      <c r="H522" s="274">
        <v>9.8800000000000008</v>
      </c>
      <c r="I522" s="247">
        <f t="shared" si="123"/>
        <v>800.28000000000009</v>
      </c>
      <c r="J522" s="763"/>
    </row>
    <row r="523" spans="1:10" x14ac:dyDescent="0.25">
      <c r="A523" s="243" t="s">
        <v>1678</v>
      </c>
      <c r="B523" s="273" t="s">
        <v>708</v>
      </c>
      <c r="C523" s="262" t="s">
        <v>711</v>
      </c>
      <c r="D523" s="424">
        <v>82.67</v>
      </c>
      <c r="E523" s="246" t="s">
        <v>15</v>
      </c>
      <c r="F523" s="287">
        <v>0</v>
      </c>
      <c r="G523" s="287">
        <v>16.7</v>
      </c>
      <c r="H523" s="274">
        <v>14.83</v>
      </c>
      <c r="I523" s="247">
        <f t="shared" si="123"/>
        <v>1225.9961000000001</v>
      </c>
      <c r="J523" s="763"/>
    </row>
    <row r="524" spans="1:10" x14ac:dyDescent="0.25">
      <c r="A524" s="243" t="s">
        <v>1679</v>
      </c>
      <c r="B524" s="273" t="s">
        <v>144</v>
      </c>
      <c r="C524" s="262" t="s">
        <v>68</v>
      </c>
      <c r="D524" s="424">
        <v>88.26</v>
      </c>
      <c r="E524" s="246" t="s">
        <v>15</v>
      </c>
      <c r="F524" s="287">
        <v>0</v>
      </c>
      <c r="G524" s="287">
        <v>25.98</v>
      </c>
      <c r="H524" s="249">
        <f t="shared" si="119"/>
        <v>25.98</v>
      </c>
      <c r="I524" s="247">
        <f t="shared" si="116"/>
        <v>2292.9948000000004</v>
      </c>
      <c r="J524" s="763"/>
    </row>
    <row r="525" spans="1:10" x14ac:dyDescent="0.25">
      <c r="A525" s="243" t="s">
        <v>1680</v>
      </c>
      <c r="B525" s="273" t="s">
        <v>153</v>
      </c>
      <c r="C525" s="262" t="s">
        <v>154</v>
      </c>
      <c r="D525" s="424">
        <v>55.12</v>
      </c>
      <c r="E525" s="246" t="s">
        <v>15</v>
      </c>
      <c r="F525" s="287">
        <v>0</v>
      </c>
      <c r="G525" s="287">
        <v>51.95</v>
      </c>
      <c r="H525" s="249">
        <f t="shared" ref="H525" si="124">F525+G525</f>
        <v>51.95</v>
      </c>
      <c r="I525" s="247">
        <f t="shared" ref="I525" si="125">D525*H525</f>
        <v>2863.4839999999999</v>
      </c>
      <c r="J525" s="763"/>
    </row>
    <row r="526" spans="1:10" s="24" customFormat="1" x14ac:dyDescent="0.25">
      <c r="A526" s="243" t="s">
        <v>1681</v>
      </c>
      <c r="B526" s="273" t="s">
        <v>148</v>
      </c>
      <c r="C526" s="262" t="s">
        <v>149</v>
      </c>
      <c r="D526" s="424">
        <v>65</v>
      </c>
      <c r="E526" s="246" t="s">
        <v>6</v>
      </c>
      <c r="F526" s="287">
        <v>0</v>
      </c>
      <c r="G526" s="287">
        <v>16.8</v>
      </c>
      <c r="H526" s="249">
        <f t="shared" si="119"/>
        <v>16.8</v>
      </c>
      <c r="I526" s="247">
        <f t="shared" si="116"/>
        <v>1092</v>
      </c>
      <c r="J526" s="763"/>
    </row>
    <row r="527" spans="1:10" s="24" customFormat="1" x14ac:dyDescent="0.25">
      <c r="A527" s="243" t="s">
        <v>1682</v>
      </c>
      <c r="B527" s="273" t="s">
        <v>150</v>
      </c>
      <c r="C527" s="262" t="s">
        <v>151</v>
      </c>
      <c r="D527" s="424">
        <v>124</v>
      </c>
      <c r="E527" s="246" t="s">
        <v>17</v>
      </c>
      <c r="F527" s="287">
        <v>0</v>
      </c>
      <c r="G527" s="287">
        <v>6.7</v>
      </c>
      <c r="H527" s="249">
        <f t="shared" si="119"/>
        <v>6.7</v>
      </c>
      <c r="I527" s="247">
        <f t="shared" si="116"/>
        <v>830.80000000000007</v>
      </c>
      <c r="J527" s="763"/>
    </row>
    <row r="528" spans="1:10" s="24" customFormat="1" ht="16.5" customHeight="1" x14ac:dyDescent="0.25">
      <c r="A528" s="243" t="s">
        <v>1683</v>
      </c>
      <c r="B528" s="273" t="s">
        <v>160</v>
      </c>
      <c r="C528" s="262" t="s">
        <v>161</v>
      </c>
      <c r="D528" s="424">
        <v>130</v>
      </c>
      <c r="E528" s="246" t="s">
        <v>17</v>
      </c>
      <c r="F528" s="287">
        <v>0</v>
      </c>
      <c r="G528" s="287">
        <v>21</v>
      </c>
      <c r="H528" s="249">
        <f t="shared" si="119"/>
        <v>21</v>
      </c>
      <c r="I528" s="247">
        <f t="shared" si="116"/>
        <v>2730</v>
      </c>
      <c r="J528" s="763"/>
    </row>
    <row r="529" spans="1:11" s="24" customFormat="1" x14ac:dyDescent="0.25">
      <c r="A529" s="243" t="s">
        <v>1684</v>
      </c>
      <c r="B529" s="273" t="s">
        <v>155</v>
      </c>
      <c r="C529" s="262" t="s">
        <v>156</v>
      </c>
      <c r="D529" s="424">
        <v>3</v>
      </c>
      <c r="E529" s="246" t="s">
        <v>6</v>
      </c>
      <c r="F529" s="287">
        <v>0</v>
      </c>
      <c r="G529" s="287">
        <v>83.98</v>
      </c>
      <c r="H529" s="249">
        <f t="shared" si="119"/>
        <v>83.98</v>
      </c>
      <c r="I529" s="247">
        <f t="shared" si="116"/>
        <v>251.94</v>
      </c>
      <c r="J529" s="763"/>
    </row>
    <row r="530" spans="1:11" s="24" customFormat="1" x14ac:dyDescent="0.25">
      <c r="A530" s="243" t="s">
        <v>1685</v>
      </c>
      <c r="B530" s="273" t="s">
        <v>158</v>
      </c>
      <c r="C530" s="262" t="s">
        <v>26</v>
      </c>
      <c r="D530" s="424">
        <v>3800</v>
      </c>
      <c r="E530" s="246" t="s">
        <v>17</v>
      </c>
      <c r="F530" s="287">
        <v>0</v>
      </c>
      <c r="G530" s="287">
        <v>2.1</v>
      </c>
      <c r="H530" s="249">
        <f t="shared" si="119"/>
        <v>2.1</v>
      </c>
      <c r="I530" s="247">
        <f t="shared" si="116"/>
        <v>7980</v>
      </c>
      <c r="J530" s="763"/>
    </row>
    <row r="531" spans="1:11" s="24" customFormat="1" x14ac:dyDescent="0.25">
      <c r="A531" s="243" t="s">
        <v>1686</v>
      </c>
      <c r="B531" s="273" t="s">
        <v>159</v>
      </c>
      <c r="C531" s="262" t="s">
        <v>375</v>
      </c>
      <c r="D531" s="424">
        <v>450</v>
      </c>
      <c r="E531" s="246" t="s">
        <v>17</v>
      </c>
      <c r="F531" s="287">
        <v>0</v>
      </c>
      <c r="G531" s="287">
        <v>4.2</v>
      </c>
      <c r="H531" s="249">
        <f t="shared" si="119"/>
        <v>4.2</v>
      </c>
      <c r="I531" s="247">
        <f t="shared" si="116"/>
        <v>1890</v>
      </c>
      <c r="J531" s="763"/>
    </row>
    <row r="532" spans="1:11" s="24" customFormat="1" x14ac:dyDescent="0.25">
      <c r="A532" s="243" t="s">
        <v>1687</v>
      </c>
      <c r="B532" s="273" t="s">
        <v>162</v>
      </c>
      <c r="C532" s="262" t="s">
        <v>28</v>
      </c>
      <c r="D532" s="424">
        <v>210</v>
      </c>
      <c r="E532" s="246" t="s">
        <v>6</v>
      </c>
      <c r="F532" s="287">
        <v>0</v>
      </c>
      <c r="G532" s="287">
        <v>16.8</v>
      </c>
      <c r="H532" s="249">
        <f t="shared" si="119"/>
        <v>16.8</v>
      </c>
      <c r="I532" s="247">
        <f t="shared" si="116"/>
        <v>3528</v>
      </c>
      <c r="J532" s="763"/>
    </row>
    <row r="533" spans="1:11" s="24" customFormat="1" x14ac:dyDescent="0.25">
      <c r="A533" s="243" t="s">
        <v>1688</v>
      </c>
      <c r="B533" s="273" t="s">
        <v>710</v>
      </c>
      <c r="C533" s="262" t="s">
        <v>709</v>
      </c>
      <c r="D533" s="424">
        <v>14</v>
      </c>
      <c r="E533" s="246" t="s">
        <v>6</v>
      </c>
      <c r="F533" s="287">
        <v>0</v>
      </c>
      <c r="G533" s="287">
        <v>18.87</v>
      </c>
      <c r="H533" s="264">
        <v>16.559999999999999</v>
      </c>
      <c r="I533" s="247">
        <f t="shared" si="116"/>
        <v>231.83999999999997</v>
      </c>
      <c r="J533" s="763"/>
    </row>
    <row r="534" spans="1:11" s="24" customFormat="1" ht="21.75" customHeight="1" x14ac:dyDescent="0.25">
      <c r="A534" s="243" t="s">
        <v>1689</v>
      </c>
      <c r="B534" s="273" t="s">
        <v>471</v>
      </c>
      <c r="C534" s="262" t="s">
        <v>472</v>
      </c>
      <c r="D534" s="424">
        <v>111</v>
      </c>
      <c r="E534" s="350" t="s">
        <v>20</v>
      </c>
      <c r="F534" s="287">
        <v>20.43</v>
      </c>
      <c r="G534" s="287">
        <v>90.45</v>
      </c>
      <c r="H534" s="264">
        <v>93.15</v>
      </c>
      <c r="I534" s="247">
        <f t="shared" si="116"/>
        <v>10339.650000000001</v>
      </c>
      <c r="J534" s="763"/>
    </row>
    <row r="535" spans="1:11" s="24" customFormat="1" ht="24.75" customHeight="1" thickBot="1" x14ac:dyDescent="0.3">
      <c r="A535" s="251" t="s">
        <v>1690</v>
      </c>
      <c r="B535" s="283" t="s">
        <v>163</v>
      </c>
      <c r="C535" s="308" t="s">
        <v>164</v>
      </c>
      <c r="D535" s="424">
        <v>111</v>
      </c>
      <c r="E535" s="253" t="s">
        <v>20</v>
      </c>
      <c r="F535" s="304">
        <v>77.5</v>
      </c>
      <c r="G535" s="304">
        <v>10.050000000000001</v>
      </c>
      <c r="H535" s="256">
        <f>F535+G535</f>
        <v>87.55</v>
      </c>
      <c r="I535" s="255">
        <f t="shared" si="116"/>
        <v>9718.0499999999993</v>
      </c>
      <c r="J535" s="764"/>
    </row>
    <row r="536" spans="1:11" ht="15.75" thickBot="1" x14ac:dyDescent="0.3">
      <c r="A536" s="232">
        <v>34</v>
      </c>
      <c r="B536" s="232"/>
      <c r="C536" s="233" t="s">
        <v>69</v>
      </c>
      <c r="D536" s="284"/>
      <c r="E536" s="232"/>
      <c r="F536" s="258"/>
      <c r="G536" s="258"/>
      <c r="H536" s="259"/>
      <c r="I536" s="258"/>
      <c r="J536" s="752">
        <f>SUM(I537:I548)</f>
        <v>231515.2004</v>
      </c>
    </row>
    <row r="537" spans="1:11" ht="18" customHeight="1" x14ac:dyDescent="0.25">
      <c r="A537" s="237" t="s">
        <v>1691</v>
      </c>
      <c r="B537" s="323" t="s">
        <v>356</v>
      </c>
      <c r="C537" s="260" t="s">
        <v>364</v>
      </c>
      <c r="D537" s="424">
        <v>55.1</v>
      </c>
      <c r="E537" s="239" t="s">
        <v>15</v>
      </c>
      <c r="F537" s="648">
        <v>43.32</v>
      </c>
      <c r="G537" s="648">
        <v>30.18</v>
      </c>
      <c r="H537" s="275">
        <f>F537+G537</f>
        <v>73.5</v>
      </c>
      <c r="I537" s="240">
        <f>D537*H537</f>
        <v>4049.85</v>
      </c>
      <c r="J537" s="765"/>
      <c r="K537" s="432"/>
    </row>
    <row r="538" spans="1:11" ht="16.5" customHeight="1" x14ac:dyDescent="0.25">
      <c r="A538" s="243" t="s">
        <v>1692</v>
      </c>
      <c r="B538" s="273" t="s">
        <v>166</v>
      </c>
      <c r="C538" s="262" t="s">
        <v>29</v>
      </c>
      <c r="D538" s="424">
        <v>1.8</v>
      </c>
      <c r="E538" s="246" t="s">
        <v>20</v>
      </c>
      <c r="F538" s="649">
        <v>1003.12</v>
      </c>
      <c r="G538" s="649">
        <v>701.88</v>
      </c>
      <c r="H538" s="275">
        <f t="shared" ref="H538:H547" si="126">F538+G538</f>
        <v>1705</v>
      </c>
      <c r="I538" s="247">
        <f t="shared" ref="I538" si="127">D538*H538</f>
        <v>3069</v>
      </c>
      <c r="J538" s="766"/>
    </row>
    <row r="539" spans="1:11" ht="16.5" customHeight="1" x14ac:dyDescent="0.25">
      <c r="A539" s="243" t="s">
        <v>1693</v>
      </c>
      <c r="B539" s="273" t="s">
        <v>167</v>
      </c>
      <c r="C539" s="262" t="s">
        <v>55</v>
      </c>
      <c r="D539" s="424">
        <v>800.2</v>
      </c>
      <c r="E539" s="246" t="s">
        <v>15</v>
      </c>
      <c r="F539" s="650">
        <v>5.45</v>
      </c>
      <c r="G539" s="650">
        <v>3.92</v>
      </c>
      <c r="H539" s="275">
        <f t="shared" si="126"/>
        <v>9.370000000000001</v>
      </c>
      <c r="I539" s="247">
        <f t="shared" ref="I539:I541" si="128">D539*H539</f>
        <v>7497.8740000000016</v>
      </c>
      <c r="J539" s="766"/>
    </row>
    <row r="540" spans="1:11" ht="16.5" customHeight="1" x14ac:dyDescent="0.25">
      <c r="A540" s="243" t="s">
        <v>1694</v>
      </c>
      <c r="B540" s="273" t="s">
        <v>168</v>
      </c>
      <c r="C540" s="262" t="s">
        <v>56</v>
      </c>
      <c r="D540" s="424">
        <v>800.2</v>
      </c>
      <c r="E540" s="246" t="s">
        <v>15</v>
      </c>
      <c r="F540" s="651">
        <v>7.18</v>
      </c>
      <c r="G540" s="651">
        <v>10.77</v>
      </c>
      <c r="H540" s="275">
        <f t="shared" si="126"/>
        <v>17.95</v>
      </c>
      <c r="I540" s="247">
        <f t="shared" si="128"/>
        <v>14363.59</v>
      </c>
      <c r="J540" s="766"/>
    </row>
    <row r="541" spans="1:11" ht="18" customHeight="1" x14ac:dyDescent="0.25">
      <c r="A541" s="243" t="s">
        <v>1695</v>
      </c>
      <c r="B541" s="273" t="s">
        <v>179</v>
      </c>
      <c r="C541" s="262" t="s">
        <v>180</v>
      </c>
      <c r="D541" s="424">
        <v>20.78</v>
      </c>
      <c r="E541" s="246" t="s">
        <v>20</v>
      </c>
      <c r="F541" s="652">
        <v>392.54</v>
      </c>
      <c r="G541" s="652">
        <v>264.54000000000002</v>
      </c>
      <c r="H541" s="275">
        <f t="shared" si="126"/>
        <v>657.08</v>
      </c>
      <c r="I541" s="247">
        <f t="shared" si="128"/>
        <v>13654.122400000002</v>
      </c>
      <c r="J541" s="766"/>
    </row>
    <row r="542" spans="1:11" ht="21" customHeight="1" x14ac:dyDescent="0.25">
      <c r="A542" s="243" t="s">
        <v>1696</v>
      </c>
      <c r="B542" s="273" t="s">
        <v>187</v>
      </c>
      <c r="C542" s="262" t="s">
        <v>77</v>
      </c>
      <c r="D542" s="424">
        <v>396</v>
      </c>
      <c r="E542" s="246" t="s">
        <v>15</v>
      </c>
      <c r="F542" s="653">
        <v>3.15</v>
      </c>
      <c r="G542" s="653">
        <v>20.6</v>
      </c>
      <c r="H542" s="275">
        <f t="shared" si="126"/>
        <v>23.75</v>
      </c>
      <c r="I542" s="247">
        <f t="shared" ref="I542:I546" si="129">D542*H542</f>
        <v>9405</v>
      </c>
      <c r="J542" s="766"/>
    </row>
    <row r="543" spans="1:11" ht="24" customHeight="1" x14ac:dyDescent="0.25">
      <c r="A543" s="243" t="s">
        <v>1697</v>
      </c>
      <c r="B543" s="273" t="s">
        <v>183</v>
      </c>
      <c r="C543" s="262" t="s">
        <v>182</v>
      </c>
      <c r="D543" s="424">
        <v>22</v>
      </c>
      <c r="E543" s="246" t="s">
        <v>15</v>
      </c>
      <c r="F543" s="654">
        <v>26.51</v>
      </c>
      <c r="G543" s="654">
        <v>12.65</v>
      </c>
      <c r="H543" s="275">
        <f t="shared" si="126"/>
        <v>39.160000000000004</v>
      </c>
      <c r="I543" s="247">
        <f t="shared" si="129"/>
        <v>861.5200000000001</v>
      </c>
      <c r="J543" s="766"/>
    </row>
    <row r="544" spans="1:11" ht="29.25" customHeight="1" x14ac:dyDescent="0.25">
      <c r="A544" s="243" t="s">
        <v>1698</v>
      </c>
      <c r="B544" s="273" t="s">
        <v>181</v>
      </c>
      <c r="C544" s="262" t="s">
        <v>184</v>
      </c>
      <c r="D544" s="424">
        <v>19.8</v>
      </c>
      <c r="E544" s="246" t="s">
        <v>17</v>
      </c>
      <c r="F544" s="654">
        <v>4.38</v>
      </c>
      <c r="G544" s="654">
        <v>1.01</v>
      </c>
      <c r="H544" s="275">
        <f t="shared" si="126"/>
        <v>5.39</v>
      </c>
      <c r="I544" s="247">
        <f t="shared" si="129"/>
        <v>106.72199999999999</v>
      </c>
      <c r="J544" s="766"/>
    </row>
    <row r="545" spans="1:10" ht="21" customHeight="1" x14ac:dyDescent="0.25">
      <c r="A545" s="243" t="s">
        <v>1699</v>
      </c>
      <c r="B545" s="273" t="s">
        <v>185</v>
      </c>
      <c r="C545" s="262" t="s">
        <v>186</v>
      </c>
      <c r="D545" s="424">
        <v>22</v>
      </c>
      <c r="E545" s="246" t="s">
        <v>15</v>
      </c>
      <c r="F545" s="655">
        <v>1.91</v>
      </c>
      <c r="G545" s="655">
        <v>8.44</v>
      </c>
      <c r="H545" s="275">
        <f t="shared" si="126"/>
        <v>10.35</v>
      </c>
      <c r="I545" s="247">
        <f t="shared" si="129"/>
        <v>227.7</v>
      </c>
      <c r="J545" s="766"/>
    </row>
    <row r="546" spans="1:10" ht="18.75" customHeight="1" x14ac:dyDescent="0.25">
      <c r="A546" s="285" t="s">
        <v>1700</v>
      </c>
      <c r="B546" s="273" t="s">
        <v>2098</v>
      </c>
      <c r="C546" s="262" t="s">
        <v>188</v>
      </c>
      <c r="D546" s="424">
        <v>2.8</v>
      </c>
      <c r="E546" s="246" t="s">
        <v>17</v>
      </c>
      <c r="F546" s="656">
        <v>111.26</v>
      </c>
      <c r="G546" s="656">
        <v>18.38</v>
      </c>
      <c r="H546" s="275">
        <f t="shared" si="126"/>
        <v>129.64000000000001</v>
      </c>
      <c r="I546" s="287">
        <f t="shared" si="129"/>
        <v>362.99200000000002</v>
      </c>
      <c r="J546" s="766"/>
    </row>
    <row r="547" spans="1:10" ht="24" customHeight="1" x14ac:dyDescent="0.25">
      <c r="A547" s="243" t="s">
        <v>1701</v>
      </c>
      <c r="B547" s="273" t="s">
        <v>666</v>
      </c>
      <c r="C547" s="262" t="s">
        <v>665</v>
      </c>
      <c r="D547" s="424">
        <v>516</v>
      </c>
      <c r="E547" s="246" t="s">
        <v>15</v>
      </c>
      <c r="F547" s="657">
        <v>299.95</v>
      </c>
      <c r="G547" s="657">
        <v>18.940000000000001</v>
      </c>
      <c r="H547" s="275">
        <f t="shared" si="126"/>
        <v>318.89</v>
      </c>
      <c r="I547" s="247">
        <f>D547*H547</f>
        <v>164547.24</v>
      </c>
      <c r="J547" s="766"/>
    </row>
    <row r="548" spans="1:10" ht="24.75" customHeight="1" thickBot="1" x14ac:dyDescent="0.3">
      <c r="A548" s="251" t="s">
        <v>1702</v>
      </c>
      <c r="B548" s="283" t="s">
        <v>377</v>
      </c>
      <c r="C548" s="308" t="s">
        <v>378</v>
      </c>
      <c r="D548" s="424">
        <v>293</v>
      </c>
      <c r="E548" s="253" t="s">
        <v>17</v>
      </c>
      <c r="F548" s="658">
        <v>39.07</v>
      </c>
      <c r="G548" s="658">
        <v>6.56</v>
      </c>
      <c r="H548" s="275">
        <f>F548+G548</f>
        <v>45.63</v>
      </c>
      <c r="I548" s="255">
        <f>D548*H548</f>
        <v>13369.59</v>
      </c>
      <c r="J548" s="767"/>
    </row>
    <row r="549" spans="1:10" s="28" customFormat="1" ht="15.75" thickBot="1" x14ac:dyDescent="0.3">
      <c r="A549" s="232">
        <v>35</v>
      </c>
      <c r="B549" s="266"/>
      <c r="C549" s="353" t="s">
        <v>755</v>
      </c>
      <c r="D549" s="257"/>
      <c r="E549" s="232"/>
      <c r="F549" s="268"/>
      <c r="G549" s="268"/>
      <c r="H549" s="354"/>
      <c r="I549" s="258"/>
      <c r="J549" s="752">
        <f>SUM(I550:I552)</f>
        <v>46576.254000000001</v>
      </c>
    </row>
    <row r="550" spans="1:10" ht="25.5" customHeight="1" x14ac:dyDescent="0.25">
      <c r="A550" s="237" t="s">
        <v>1703</v>
      </c>
      <c r="B550" s="297" t="s">
        <v>785</v>
      </c>
      <c r="C550" s="260" t="s">
        <v>783</v>
      </c>
      <c r="D550" s="424">
        <v>266.39999999999998</v>
      </c>
      <c r="E550" s="239" t="s">
        <v>15</v>
      </c>
      <c r="F550" s="659">
        <v>87.49</v>
      </c>
      <c r="G550" s="293">
        <v>0</v>
      </c>
      <c r="H550" s="275">
        <f>F550+G550</f>
        <v>87.49</v>
      </c>
      <c r="I550" s="240">
        <f t="shared" ref="I550" si="130">D550*H550</f>
        <v>23307.335999999996</v>
      </c>
      <c r="J550" s="768"/>
    </row>
    <row r="551" spans="1:10" ht="15.75" customHeight="1" x14ac:dyDescent="0.25">
      <c r="A551" s="243" t="s">
        <v>1704</v>
      </c>
      <c r="B551" s="273" t="s">
        <v>176</v>
      </c>
      <c r="C551" s="262" t="s">
        <v>84</v>
      </c>
      <c r="D551" s="424">
        <v>72</v>
      </c>
      <c r="E551" s="265" t="s">
        <v>85</v>
      </c>
      <c r="F551" s="661">
        <v>15.19</v>
      </c>
      <c r="G551" s="293">
        <v>0</v>
      </c>
      <c r="H551" s="275">
        <f t="shared" ref="H551:H552" si="131">F551+G551</f>
        <v>15.19</v>
      </c>
      <c r="I551" s="247">
        <f t="shared" ref="I551:I552" si="132">D551*H551</f>
        <v>1093.68</v>
      </c>
      <c r="J551" s="769"/>
    </row>
    <row r="552" spans="1:10" ht="15.75" thickBot="1" x14ac:dyDescent="0.3">
      <c r="A552" s="251" t="s">
        <v>1705</v>
      </c>
      <c r="B552" s="283" t="s">
        <v>177</v>
      </c>
      <c r="C552" s="308" t="s">
        <v>83</v>
      </c>
      <c r="D552" s="424">
        <v>229.7</v>
      </c>
      <c r="E552" s="295" t="s">
        <v>15</v>
      </c>
      <c r="F552" s="660">
        <v>96.54</v>
      </c>
      <c r="G552" s="293">
        <v>0</v>
      </c>
      <c r="H552" s="275">
        <f t="shared" si="131"/>
        <v>96.54</v>
      </c>
      <c r="I552" s="255">
        <f t="shared" si="132"/>
        <v>22175.238000000001</v>
      </c>
      <c r="J552" s="770"/>
    </row>
    <row r="553" spans="1:10" ht="15.75" thickBot="1" x14ac:dyDescent="0.3">
      <c r="A553" s="232">
        <v>36</v>
      </c>
      <c r="B553" s="232"/>
      <c r="C553" s="233" t="s">
        <v>70</v>
      </c>
      <c r="D553" s="284"/>
      <c r="E553" s="232"/>
      <c r="F553" s="258"/>
      <c r="G553" s="258"/>
      <c r="H553" s="259"/>
      <c r="I553" s="258"/>
      <c r="J553" s="752">
        <f>SUM(I554:I559)</f>
        <v>22365.210200000001</v>
      </c>
    </row>
    <row r="554" spans="1:10" x14ac:dyDescent="0.25">
      <c r="A554" s="237" t="s">
        <v>1706</v>
      </c>
      <c r="B554" s="297" t="s">
        <v>764</v>
      </c>
      <c r="C554" s="260" t="s">
        <v>763</v>
      </c>
      <c r="D554" s="424">
        <v>229.7</v>
      </c>
      <c r="E554" s="239" t="s">
        <v>15</v>
      </c>
      <c r="F554" s="662">
        <v>2.36</v>
      </c>
      <c r="G554" s="662">
        <v>9.91</v>
      </c>
      <c r="H554" s="275">
        <f>F554+G554</f>
        <v>12.27</v>
      </c>
      <c r="I554" s="240">
        <f>D554*H554</f>
        <v>2818.4189999999999</v>
      </c>
      <c r="J554" s="768"/>
    </row>
    <row r="555" spans="1:10" x14ac:dyDescent="0.25">
      <c r="A555" s="243" t="s">
        <v>1707</v>
      </c>
      <c r="B555" s="273" t="s">
        <v>189</v>
      </c>
      <c r="C555" s="262" t="s">
        <v>33</v>
      </c>
      <c r="D555" s="424">
        <v>280.3</v>
      </c>
      <c r="E555" s="246" t="s">
        <v>15</v>
      </c>
      <c r="F555" s="662">
        <v>4.05</v>
      </c>
      <c r="G555" s="662">
        <v>9.91</v>
      </c>
      <c r="H555" s="275">
        <f t="shared" ref="H555:H559" si="133">F555+G555</f>
        <v>13.96</v>
      </c>
      <c r="I555" s="247">
        <f>D555*H555</f>
        <v>3912.9880000000003</v>
      </c>
      <c r="J555" s="769"/>
    </row>
    <row r="556" spans="1:10" x14ac:dyDescent="0.25">
      <c r="A556" s="243" t="s">
        <v>1708</v>
      </c>
      <c r="B556" s="273" t="s">
        <v>761</v>
      </c>
      <c r="C556" s="262" t="s">
        <v>762</v>
      </c>
      <c r="D556" s="424">
        <v>229.7</v>
      </c>
      <c r="E556" s="246" t="s">
        <v>15</v>
      </c>
      <c r="F556" s="663">
        <v>5.78</v>
      </c>
      <c r="G556" s="663">
        <v>17.68</v>
      </c>
      <c r="H556" s="275">
        <f t="shared" si="133"/>
        <v>23.46</v>
      </c>
      <c r="I556" s="247">
        <f>D556*H556</f>
        <v>5388.7619999999997</v>
      </c>
      <c r="J556" s="769"/>
    </row>
    <row r="557" spans="1:10" x14ac:dyDescent="0.25">
      <c r="A557" s="243" t="s">
        <v>1709</v>
      </c>
      <c r="B557" s="273" t="s">
        <v>190</v>
      </c>
      <c r="C557" s="262" t="s">
        <v>191</v>
      </c>
      <c r="D557" s="424">
        <v>280.3</v>
      </c>
      <c r="E557" s="246" t="s">
        <v>15</v>
      </c>
      <c r="F557" s="664">
        <v>8.4</v>
      </c>
      <c r="G557" s="664">
        <v>17.68</v>
      </c>
      <c r="H557" s="275">
        <f t="shared" si="133"/>
        <v>26.08</v>
      </c>
      <c r="I557" s="247">
        <f t="shared" ref="I557:I559" si="134">D557*H557</f>
        <v>7310.2240000000002</v>
      </c>
      <c r="J557" s="769"/>
    </row>
    <row r="558" spans="1:10" s="24" customFormat="1" x14ac:dyDescent="0.25">
      <c r="A558" s="243" t="s">
        <v>1710</v>
      </c>
      <c r="B558" s="273" t="s">
        <v>192</v>
      </c>
      <c r="C558" s="262" t="s">
        <v>193</v>
      </c>
      <c r="D558" s="424">
        <v>8.4</v>
      </c>
      <c r="E558" s="246" t="s">
        <v>15</v>
      </c>
      <c r="F558" s="665">
        <v>13.41</v>
      </c>
      <c r="G558" s="665">
        <v>24.69</v>
      </c>
      <c r="H558" s="275">
        <f t="shared" si="133"/>
        <v>38.1</v>
      </c>
      <c r="I558" s="247">
        <f t="shared" si="134"/>
        <v>320.04000000000002</v>
      </c>
      <c r="J558" s="769"/>
    </row>
    <row r="559" spans="1:10" ht="15.75" thickBot="1" x14ac:dyDescent="0.3">
      <c r="A559" s="251" t="s">
        <v>1711</v>
      </c>
      <c r="B559" s="283" t="s">
        <v>194</v>
      </c>
      <c r="C559" s="308" t="s">
        <v>195</v>
      </c>
      <c r="D559" s="424">
        <v>68.040000000000006</v>
      </c>
      <c r="E559" s="253" t="s">
        <v>15</v>
      </c>
      <c r="F559" s="666">
        <v>13.74</v>
      </c>
      <c r="G559" s="666">
        <v>24.69</v>
      </c>
      <c r="H559" s="275">
        <f t="shared" si="133"/>
        <v>38.43</v>
      </c>
      <c r="I559" s="255">
        <f t="shared" si="134"/>
        <v>2614.7772000000004</v>
      </c>
      <c r="J559" s="770"/>
    </row>
    <row r="560" spans="1:10" ht="15.75" thickBot="1" x14ac:dyDescent="0.3">
      <c r="A560" s="232">
        <v>37</v>
      </c>
      <c r="B560" s="232"/>
      <c r="C560" s="233" t="s">
        <v>782</v>
      </c>
      <c r="D560" s="284"/>
      <c r="E560" s="232"/>
      <c r="F560" s="258"/>
      <c r="G560" s="258"/>
      <c r="H560" s="259"/>
      <c r="I560" s="258"/>
      <c r="J560" s="755">
        <f>SUM(I561:I579)</f>
        <v>225537.03230000002</v>
      </c>
    </row>
    <row r="561" spans="1:10" s="24" customFormat="1" ht="21" customHeight="1" x14ac:dyDescent="0.25">
      <c r="A561" s="237" t="s">
        <v>1712</v>
      </c>
      <c r="B561" s="297" t="s">
        <v>668</v>
      </c>
      <c r="C561" s="260" t="s">
        <v>667</v>
      </c>
      <c r="D561" s="424">
        <v>91.91</v>
      </c>
      <c r="E561" s="340" t="s">
        <v>15</v>
      </c>
      <c r="F561" s="351">
        <v>647.87</v>
      </c>
      <c r="G561" s="240">
        <v>0</v>
      </c>
      <c r="H561" s="242">
        <f>F561+G561</f>
        <v>647.87</v>
      </c>
      <c r="I561" s="240">
        <f>D561*H561</f>
        <v>59545.731699999997</v>
      </c>
      <c r="J561" s="774"/>
    </row>
    <row r="562" spans="1:10" x14ac:dyDescent="0.25">
      <c r="A562" s="243" t="s">
        <v>1713</v>
      </c>
      <c r="B562" s="273" t="s">
        <v>589</v>
      </c>
      <c r="C562" s="262" t="s">
        <v>590</v>
      </c>
      <c r="D562" s="424">
        <v>129.6</v>
      </c>
      <c r="E562" s="246" t="s">
        <v>17</v>
      </c>
      <c r="F562" s="667">
        <v>3.56</v>
      </c>
      <c r="G562" s="667">
        <v>1.86</v>
      </c>
      <c r="H562" s="242">
        <f t="shared" ref="H562:H579" si="135">F562+G562</f>
        <v>5.42</v>
      </c>
      <c r="I562" s="240">
        <f t="shared" ref="I562:I579" si="136">D562*H562</f>
        <v>702.43200000000002</v>
      </c>
      <c r="J562" s="775"/>
    </row>
    <row r="563" spans="1:10" s="24" customFormat="1" ht="24" customHeight="1" x14ac:dyDescent="0.25">
      <c r="A563" s="243" t="s">
        <v>1714</v>
      </c>
      <c r="B563" s="273" t="s">
        <v>780</v>
      </c>
      <c r="C563" s="262" t="s">
        <v>779</v>
      </c>
      <c r="D563" s="424">
        <v>12</v>
      </c>
      <c r="E563" s="246" t="s">
        <v>6</v>
      </c>
      <c r="F563" s="668">
        <v>1038</v>
      </c>
      <c r="G563" s="668">
        <v>103.92</v>
      </c>
      <c r="H563" s="242">
        <f t="shared" si="135"/>
        <v>1141.92</v>
      </c>
      <c r="I563" s="240">
        <f t="shared" si="136"/>
        <v>13703.04</v>
      </c>
      <c r="J563" s="775"/>
    </row>
    <row r="564" spans="1:10" s="24" customFormat="1" ht="20.25" customHeight="1" x14ac:dyDescent="0.25">
      <c r="A564" s="243" t="s">
        <v>1715</v>
      </c>
      <c r="B564" s="335" t="s">
        <v>31</v>
      </c>
      <c r="C564" s="337" t="s">
        <v>781</v>
      </c>
      <c r="D564" s="424">
        <v>12</v>
      </c>
      <c r="E564" s="246" t="s">
        <v>53</v>
      </c>
      <c r="F564" s="287">
        <v>320</v>
      </c>
      <c r="G564" s="287">
        <v>250</v>
      </c>
      <c r="H564" s="242">
        <f t="shared" si="135"/>
        <v>570</v>
      </c>
      <c r="I564" s="240">
        <f t="shared" si="136"/>
        <v>6840</v>
      </c>
      <c r="J564" s="775"/>
    </row>
    <row r="565" spans="1:10" x14ac:dyDescent="0.25">
      <c r="A565" s="243" t="s">
        <v>1716</v>
      </c>
      <c r="B565" s="273" t="s">
        <v>211</v>
      </c>
      <c r="C565" s="262" t="s">
        <v>212</v>
      </c>
      <c r="D565" s="424">
        <v>1.68</v>
      </c>
      <c r="E565" s="336" t="s">
        <v>15</v>
      </c>
      <c r="F565" s="669">
        <v>919.05</v>
      </c>
      <c r="G565" s="669">
        <v>55.67</v>
      </c>
      <c r="H565" s="242">
        <f t="shared" si="135"/>
        <v>974.71999999999991</v>
      </c>
      <c r="I565" s="240">
        <f t="shared" si="136"/>
        <v>1637.5295999999998</v>
      </c>
      <c r="J565" s="775"/>
    </row>
    <row r="566" spans="1:10" x14ac:dyDescent="0.25">
      <c r="A566" s="243" t="s">
        <v>1717</v>
      </c>
      <c r="B566" s="273" t="s">
        <v>713</v>
      </c>
      <c r="C566" s="262" t="s">
        <v>712</v>
      </c>
      <c r="D566" s="424">
        <v>79.56</v>
      </c>
      <c r="E566" s="336" t="s">
        <v>15</v>
      </c>
      <c r="F566" s="670">
        <v>1175.3599999999999</v>
      </c>
      <c r="G566" s="670">
        <v>55.67</v>
      </c>
      <c r="H566" s="242">
        <f t="shared" si="135"/>
        <v>1231.03</v>
      </c>
      <c r="I566" s="240">
        <f t="shared" si="136"/>
        <v>97940.746799999994</v>
      </c>
      <c r="J566" s="775"/>
    </row>
    <row r="567" spans="1:10" x14ac:dyDescent="0.25">
      <c r="A567" s="243" t="s">
        <v>1718</v>
      </c>
      <c r="B567" s="273" t="s">
        <v>715</v>
      </c>
      <c r="C567" s="262" t="s">
        <v>714</v>
      </c>
      <c r="D567" s="424">
        <v>8.6999999999999993</v>
      </c>
      <c r="E567" s="336" t="s">
        <v>15</v>
      </c>
      <c r="F567" s="671">
        <v>939.07</v>
      </c>
      <c r="G567" s="671">
        <v>55.67</v>
      </c>
      <c r="H567" s="242">
        <f t="shared" si="135"/>
        <v>994.74</v>
      </c>
      <c r="I567" s="240">
        <f t="shared" si="136"/>
        <v>8654.2379999999994</v>
      </c>
      <c r="J567" s="775"/>
    </row>
    <row r="568" spans="1:10" ht="22.5" customHeight="1" x14ac:dyDescent="0.25">
      <c r="A568" s="243" t="s">
        <v>1719</v>
      </c>
      <c r="B568" s="335" t="s">
        <v>596</v>
      </c>
      <c r="C568" s="262" t="s">
        <v>597</v>
      </c>
      <c r="D568" s="424">
        <v>79.56</v>
      </c>
      <c r="E568" s="355" t="s">
        <v>15</v>
      </c>
      <c r="F568" s="672">
        <v>143.78</v>
      </c>
      <c r="G568" s="247">
        <v>0</v>
      </c>
      <c r="H568" s="242">
        <f t="shared" si="135"/>
        <v>143.78</v>
      </c>
      <c r="I568" s="240">
        <f t="shared" si="136"/>
        <v>11439.1368</v>
      </c>
      <c r="J568" s="775"/>
    </row>
    <row r="569" spans="1:10" x14ac:dyDescent="0.25">
      <c r="A569" s="243" t="s">
        <v>1720</v>
      </c>
      <c r="B569" s="273" t="s">
        <v>717</v>
      </c>
      <c r="C569" s="262" t="s">
        <v>716</v>
      </c>
      <c r="D569" s="424">
        <v>79.56</v>
      </c>
      <c r="E569" s="355" t="s">
        <v>15</v>
      </c>
      <c r="F569" s="673">
        <v>108.11</v>
      </c>
      <c r="G569" s="673">
        <v>25.24</v>
      </c>
      <c r="H569" s="242">
        <f t="shared" si="135"/>
        <v>133.35</v>
      </c>
      <c r="I569" s="240">
        <f t="shared" si="136"/>
        <v>10609.325999999999</v>
      </c>
      <c r="J569" s="775"/>
    </row>
    <row r="570" spans="1:10" ht="22.5" x14ac:dyDescent="0.25">
      <c r="A570" s="285" t="s">
        <v>1721</v>
      </c>
      <c r="B570" s="273" t="s">
        <v>2277</v>
      </c>
      <c r="C570" s="262" t="s">
        <v>2202</v>
      </c>
      <c r="D570" s="424">
        <v>8.6999999999999993</v>
      </c>
      <c r="E570" s="355" t="s">
        <v>15</v>
      </c>
      <c r="F570" s="300">
        <v>314.38</v>
      </c>
      <c r="G570" s="300">
        <v>21.65</v>
      </c>
      <c r="H570" s="242">
        <f>F570+G570</f>
        <v>336.03</v>
      </c>
      <c r="I570" s="240">
        <f>D570*H570</f>
        <v>2923.4609999999993</v>
      </c>
      <c r="J570" s="775"/>
    </row>
    <row r="571" spans="1:10" s="24" customFormat="1" ht="21.75" customHeight="1" x14ac:dyDescent="0.25">
      <c r="A571" s="243" t="s">
        <v>1722</v>
      </c>
      <c r="B571" s="273" t="s">
        <v>203</v>
      </c>
      <c r="C571" s="262" t="s">
        <v>204</v>
      </c>
      <c r="D571" s="424">
        <v>12</v>
      </c>
      <c r="E571" s="246" t="s">
        <v>6</v>
      </c>
      <c r="F571" s="674">
        <v>257.68</v>
      </c>
      <c r="G571" s="674">
        <v>55.67</v>
      </c>
      <c r="H571" s="242">
        <f t="shared" si="135"/>
        <v>313.35000000000002</v>
      </c>
      <c r="I571" s="240">
        <f t="shared" si="136"/>
        <v>3760.2000000000003</v>
      </c>
      <c r="J571" s="775"/>
    </row>
    <row r="572" spans="1:10" s="24" customFormat="1" x14ac:dyDescent="0.25">
      <c r="A572" s="243" t="s">
        <v>1723</v>
      </c>
      <c r="B572" s="273" t="s">
        <v>205</v>
      </c>
      <c r="C572" s="262" t="s">
        <v>36</v>
      </c>
      <c r="D572" s="424">
        <v>1</v>
      </c>
      <c r="E572" s="246" t="s">
        <v>6</v>
      </c>
      <c r="F572" s="674">
        <v>493.05</v>
      </c>
      <c r="G572" s="674">
        <v>74.22</v>
      </c>
      <c r="H572" s="242">
        <f t="shared" si="135"/>
        <v>567.27</v>
      </c>
      <c r="I572" s="240">
        <f t="shared" si="136"/>
        <v>567.27</v>
      </c>
      <c r="J572" s="775"/>
    </row>
    <row r="573" spans="1:10" s="24" customFormat="1" x14ac:dyDescent="0.25">
      <c r="A573" s="243" t="s">
        <v>1724</v>
      </c>
      <c r="B573" s="273" t="s">
        <v>719</v>
      </c>
      <c r="C573" s="262" t="s">
        <v>718</v>
      </c>
      <c r="D573" s="424">
        <v>4</v>
      </c>
      <c r="E573" s="246" t="s">
        <v>6</v>
      </c>
      <c r="F573" s="675">
        <v>998.57</v>
      </c>
      <c r="G573" s="675">
        <v>44.43</v>
      </c>
      <c r="H573" s="242">
        <f t="shared" si="135"/>
        <v>1043</v>
      </c>
      <c r="I573" s="240">
        <f t="shared" si="136"/>
        <v>4172</v>
      </c>
      <c r="J573" s="775"/>
    </row>
    <row r="574" spans="1:10" s="24" customFormat="1" x14ac:dyDescent="0.25">
      <c r="A574" s="243" t="s">
        <v>1725</v>
      </c>
      <c r="B574" s="273" t="s">
        <v>793</v>
      </c>
      <c r="C574" s="262" t="s">
        <v>791</v>
      </c>
      <c r="D574" s="424">
        <v>4</v>
      </c>
      <c r="E574" s="246" t="s">
        <v>6</v>
      </c>
      <c r="F574" s="676">
        <v>78.3</v>
      </c>
      <c r="G574" s="676">
        <v>7.56</v>
      </c>
      <c r="H574" s="242">
        <f t="shared" si="135"/>
        <v>85.86</v>
      </c>
      <c r="I574" s="240">
        <f t="shared" si="136"/>
        <v>343.44</v>
      </c>
      <c r="J574" s="775"/>
    </row>
    <row r="575" spans="1:10" s="24" customFormat="1" x14ac:dyDescent="0.25">
      <c r="A575" s="243" t="s">
        <v>1726</v>
      </c>
      <c r="B575" s="273" t="s">
        <v>794</v>
      </c>
      <c r="C575" s="262" t="s">
        <v>792</v>
      </c>
      <c r="D575" s="424">
        <v>4</v>
      </c>
      <c r="E575" s="246" t="s">
        <v>6</v>
      </c>
      <c r="F575" s="676">
        <v>56.87</v>
      </c>
      <c r="G575" s="676">
        <v>7.56</v>
      </c>
      <c r="H575" s="242">
        <f t="shared" si="135"/>
        <v>64.429999999999993</v>
      </c>
      <c r="I575" s="240">
        <f t="shared" si="136"/>
        <v>257.71999999999997</v>
      </c>
      <c r="J575" s="775"/>
    </row>
    <row r="576" spans="1:10" s="24" customFormat="1" x14ac:dyDescent="0.25">
      <c r="A576" s="243" t="s">
        <v>1727</v>
      </c>
      <c r="B576" s="273" t="s">
        <v>773</v>
      </c>
      <c r="C576" s="262" t="s">
        <v>772</v>
      </c>
      <c r="D576" s="424">
        <v>4</v>
      </c>
      <c r="E576" s="246" t="s">
        <v>6</v>
      </c>
      <c r="F576" s="677">
        <v>177.65</v>
      </c>
      <c r="G576" s="677">
        <v>7.56</v>
      </c>
      <c r="H576" s="242">
        <f t="shared" si="135"/>
        <v>185.21</v>
      </c>
      <c r="I576" s="240">
        <f t="shared" si="136"/>
        <v>740.84</v>
      </c>
      <c r="J576" s="775"/>
    </row>
    <row r="577" spans="1:10" s="24" customFormat="1" ht="22.5" x14ac:dyDescent="0.25">
      <c r="A577" s="243" t="s">
        <v>1728</v>
      </c>
      <c r="B577" s="273" t="s">
        <v>2278</v>
      </c>
      <c r="C577" s="262" t="s">
        <v>789</v>
      </c>
      <c r="D577" s="424">
        <v>1</v>
      </c>
      <c r="E577" s="246" t="s">
        <v>6</v>
      </c>
      <c r="F577" s="321">
        <v>20.66</v>
      </c>
      <c r="G577" s="321">
        <v>7.56</v>
      </c>
      <c r="H577" s="242">
        <f t="shared" si="135"/>
        <v>28.22</v>
      </c>
      <c r="I577" s="240">
        <f t="shared" si="136"/>
        <v>28.22</v>
      </c>
      <c r="J577" s="775"/>
    </row>
    <row r="578" spans="1:10" s="24" customFormat="1" ht="21" customHeight="1" x14ac:dyDescent="0.25">
      <c r="A578" s="243" t="s">
        <v>1729</v>
      </c>
      <c r="B578" s="273" t="s">
        <v>2279</v>
      </c>
      <c r="C578" s="262" t="s">
        <v>787</v>
      </c>
      <c r="D578" s="424">
        <v>1</v>
      </c>
      <c r="E578" s="246" t="s">
        <v>6</v>
      </c>
      <c r="F578" s="321">
        <v>177.99</v>
      </c>
      <c r="G578" s="321">
        <v>7.56</v>
      </c>
      <c r="H578" s="242">
        <f t="shared" si="135"/>
        <v>185.55</v>
      </c>
      <c r="I578" s="240">
        <f t="shared" si="136"/>
        <v>185.55</v>
      </c>
      <c r="J578" s="775"/>
    </row>
    <row r="579" spans="1:10" s="24" customFormat="1" ht="16.5" customHeight="1" thickBot="1" x14ac:dyDescent="0.3">
      <c r="A579" s="251" t="s">
        <v>1730</v>
      </c>
      <c r="B579" s="356" t="s">
        <v>804</v>
      </c>
      <c r="C579" s="357" t="s">
        <v>805</v>
      </c>
      <c r="D579" s="424">
        <v>15.68</v>
      </c>
      <c r="E579" s="305" t="s">
        <v>15</v>
      </c>
      <c r="F579" s="678">
        <v>94.78</v>
      </c>
      <c r="G579" s="255">
        <v>0</v>
      </c>
      <c r="H579" s="242">
        <f t="shared" si="135"/>
        <v>94.78</v>
      </c>
      <c r="I579" s="240">
        <f t="shared" si="136"/>
        <v>1486.1504</v>
      </c>
      <c r="J579" s="776"/>
    </row>
    <row r="580" spans="1:10" ht="15.75" thickBot="1" x14ac:dyDescent="0.3">
      <c r="A580" s="232">
        <v>38</v>
      </c>
      <c r="B580" s="232"/>
      <c r="C580" s="233" t="s">
        <v>742</v>
      </c>
      <c r="D580" s="284"/>
      <c r="E580" s="232"/>
      <c r="F580" s="258"/>
      <c r="G580" s="258"/>
      <c r="H580" s="259"/>
      <c r="I580" s="258"/>
      <c r="J580" s="752">
        <f>SUM(I581:I609)</f>
        <v>129666.1</v>
      </c>
    </row>
    <row r="581" spans="1:10" s="36" customFormat="1" x14ac:dyDescent="0.25">
      <c r="A581" s="237" t="s">
        <v>1731</v>
      </c>
      <c r="B581" s="297" t="s">
        <v>255</v>
      </c>
      <c r="C581" s="260" t="s">
        <v>379</v>
      </c>
      <c r="D581" s="424">
        <v>137</v>
      </c>
      <c r="E581" s="340" t="s">
        <v>17</v>
      </c>
      <c r="F581" s="679">
        <v>9.4</v>
      </c>
      <c r="G581" s="679">
        <v>25.19</v>
      </c>
      <c r="H581" s="261">
        <f>F581+G581</f>
        <v>34.590000000000003</v>
      </c>
      <c r="I581" s="240">
        <f>D581*H581</f>
        <v>4738.8300000000008</v>
      </c>
      <c r="J581" s="777"/>
    </row>
    <row r="582" spans="1:10" s="36" customFormat="1" x14ac:dyDescent="0.25">
      <c r="A582" s="243" t="s">
        <v>1732</v>
      </c>
      <c r="B582" s="273" t="s">
        <v>752</v>
      </c>
      <c r="C582" s="262" t="s">
        <v>751</v>
      </c>
      <c r="D582" s="424">
        <v>24</v>
      </c>
      <c r="E582" s="246" t="s">
        <v>6</v>
      </c>
      <c r="F582" s="680">
        <v>2.33</v>
      </c>
      <c r="G582" s="680">
        <v>7.56</v>
      </c>
      <c r="H582" s="261">
        <f t="shared" ref="H582:H602" si="137">F582+G582</f>
        <v>9.89</v>
      </c>
      <c r="I582" s="240">
        <f t="shared" ref="I582:I602" si="138">D582*H582</f>
        <v>237.36</v>
      </c>
      <c r="J582" s="778"/>
    </row>
    <row r="583" spans="1:10" s="36" customFormat="1" x14ac:dyDescent="0.25">
      <c r="A583" s="243" t="s">
        <v>1733</v>
      </c>
      <c r="B583" s="273" t="s">
        <v>748</v>
      </c>
      <c r="C583" s="262" t="s">
        <v>747</v>
      </c>
      <c r="D583" s="424">
        <v>40</v>
      </c>
      <c r="E583" s="265" t="s">
        <v>17</v>
      </c>
      <c r="F583" s="681">
        <v>6.69</v>
      </c>
      <c r="G583" s="681">
        <v>5.87</v>
      </c>
      <c r="H583" s="261">
        <f t="shared" si="137"/>
        <v>12.56</v>
      </c>
      <c r="I583" s="240">
        <f t="shared" si="138"/>
        <v>502.40000000000003</v>
      </c>
      <c r="J583" s="778"/>
    </row>
    <row r="584" spans="1:10" s="24" customFormat="1" ht="17.25" customHeight="1" x14ac:dyDescent="0.25">
      <c r="A584" s="243" t="s">
        <v>1734</v>
      </c>
      <c r="B584" s="273" t="s">
        <v>262</v>
      </c>
      <c r="C584" s="262" t="s">
        <v>263</v>
      </c>
      <c r="D584" s="424">
        <v>7</v>
      </c>
      <c r="E584" s="265" t="s">
        <v>17</v>
      </c>
      <c r="F584" s="682">
        <v>35.86</v>
      </c>
      <c r="G584" s="682">
        <v>10.5</v>
      </c>
      <c r="H584" s="261">
        <f t="shared" si="137"/>
        <v>46.36</v>
      </c>
      <c r="I584" s="240">
        <f t="shared" si="138"/>
        <v>324.52</v>
      </c>
      <c r="J584" s="778"/>
    </row>
    <row r="585" spans="1:10" s="24" customFormat="1" ht="17.25" customHeight="1" x14ac:dyDescent="0.25">
      <c r="A585" s="243" t="s">
        <v>1735</v>
      </c>
      <c r="B585" s="273" t="s">
        <v>750</v>
      </c>
      <c r="C585" s="262" t="s">
        <v>749</v>
      </c>
      <c r="D585" s="424">
        <v>7</v>
      </c>
      <c r="E585" s="265" t="s">
        <v>17</v>
      </c>
      <c r="F585" s="683">
        <v>5.82</v>
      </c>
      <c r="G585" s="683">
        <v>2.1</v>
      </c>
      <c r="H585" s="261">
        <f t="shared" si="137"/>
        <v>7.92</v>
      </c>
      <c r="I585" s="240">
        <f t="shared" si="138"/>
        <v>55.44</v>
      </c>
      <c r="J585" s="778"/>
    </row>
    <row r="586" spans="1:10" s="24" customFormat="1" ht="17.25" customHeight="1" x14ac:dyDescent="0.25">
      <c r="A586" s="243" t="s">
        <v>1736</v>
      </c>
      <c r="B586" s="273" t="s">
        <v>258</v>
      </c>
      <c r="C586" s="262" t="s">
        <v>96</v>
      </c>
      <c r="D586" s="424">
        <v>125</v>
      </c>
      <c r="E586" s="265" t="s">
        <v>17</v>
      </c>
      <c r="F586" s="684">
        <v>2.76</v>
      </c>
      <c r="G586" s="684">
        <v>12.6</v>
      </c>
      <c r="H586" s="261">
        <f t="shared" si="137"/>
        <v>15.36</v>
      </c>
      <c r="I586" s="240">
        <f t="shared" si="138"/>
        <v>1920</v>
      </c>
      <c r="J586" s="778"/>
    </row>
    <row r="587" spans="1:10" s="24" customFormat="1" ht="17.25" customHeight="1" x14ac:dyDescent="0.25">
      <c r="A587" s="243" t="s">
        <v>1737</v>
      </c>
      <c r="B587" s="273" t="s">
        <v>259</v>
      </c>
      <c r="C587" s="262" t="s">
        <v>97</v>
      </c>
      <c r="D587" s="424">
        <v>48</v>
      </c>
      <c r="E587" s="265" t="s">
        <v>17</v>
      </c>
      <c r="F587" s="684">
        <v>4.53</v>
      </c>
      <c r="G587" s="684">
        <v>12.6</v>
      </c>
      <c r="H587" s="261">
        <f t="shared" si="137"/>
        <v>17.13</v>
      </c>
      <c r="I587" s="240">
        <f t="shared" si="138"/>
        <v>822.24</v>
      </c>
      <c r="J587" s="778"/>
    </row>
    <row r="588" spans="1:10" s="24" customFormat="1" x14ac:dyDescent="0.25">
      <c r="A588" s="285" t="s">
        <v>1738</v>
      </c>
      <c r="B588" s="273" t="s">
        <v>260</v>
      </c>
      <c r="C588" s="262" t="s">
        <v>100</v>
      </c>
      <c r="D588" s="424">
        <v>66</v>
      </c>
      <c r="E588" s="246" t="s">
        <v>17</v>
      </c>
      <c r="F588" s="685">
        <v>124.01</v>
      </c>
      <c r="G588" s="685">
        <v>21</v>
      </c>
      <c r="H588" s="261">
        <f t="shared" si="137"/>
        <v>145.01</v>
      </c>
      <c r="I588" s="240">
        <f t="shared" si="138"/>
        <v>9570.66</v>
      </c>
      <c r="J588" s="778"/>
    </row>
    <row r="589" spans="1:10" s="24" customFormat="1" x14ac:dyDescent="0.25">
      <c r="A589" s="243" t="s">
        <v>1739</v>
      </c>
      <c r="B589" s="273" t="s">
        <v>744</v>
      </c>
      <c r="C589" s="262" t="s">
        <v>743</v>
      </c>
      <c r="D589" s="424">
        <v>66</v>
      </c>
      <c r="E589" s="246" t="s">
        <v>17</v>
      </c>
      <c r="F589" s="686">
        <v>101.18</v>
      </c>
      <c r="G589" s="686">
        <v>2.1</v>
      </c>
      <c r="H589" s="261">
        <f t="shared" si="137"/>
        <v>103.28</v>
      </c>
      <c r="I589" s="240">
        <f t="shared" si="138"/>
        <v>6816.4800000000005</v>
      </c>
      <c r="J589" s="778"/>
    </row>
    <row r="590" spans="1:10" s="24" customFormat="1" x14ac:dyDescent="0.25">
      <c r="A590" s="243" t="s">
        <v>1740</v>
      </c>
      <c r="B590" s="273" t="s">
        <v>746</v>
      </c>
      <c r="C590" s="262" t="s">
        <v>745</v>
      </c>
      <c r="D590" s="424">
        <v>33</v>
      </c>
      <c r="E590" s="246" t="s">
        <v>6</v>
      </c>
      <c r="F590" s="687">
        <v>13.49</v>
      </c>
      <c r="G590" s="687">
        <v>10.5</v>
      </c>
      <c r="H590" s="261">
        <f t="shared" si="137"/>
        <v>23.990000000000002</v>
      </c>
      <c r="I590" s="240">
        <f t="shared" si="138"/>
        <v>791.67000000000007</v>
      </c>
      <c r="J590" s="778"/>
    </row>
    <row r="591" spans="1:10" s="24" customFormat="1" x14ac:dyDescent="0.25">
      <c r="A591" s="243" t="s">
        <v>1741</v>
      </c>
      <c r="B591" s="273" t="s">
        <v>238</v>
      </c>
      <c r="C591" s="262" t="s">
        <v>239</v>
      </c>
      <c r="D591" s="424">
        <v>4770</v>
      </c>
      <c r="E591" s="246" t="s">
        <v>17</v>
      </c>
      <c r="F591" s="688">
        <v>2.62</v>
      </c>
      <c r="G591" s="688">
        <v>1.68</v>
      </c>
      <c r="H591" s="261">
        <f t="shared" si="137"/>
        <v>4.3</v>
      </c>
      <c r="I591" s="240">
        <f t="shared" si="138"/>
        <v>20511</v>
      </c>
      <c r="J591" s="778"/>
    </row>
    <row r="592" spans="1:10" s="24" customFormat="1" x14ac:dyDescent="0.25">
      <c r="A592" s="243" t="s">
        <v>1742</v>
      </c>
      <c r="B592" s="273" t="s">
        <v>240</v>
      </c>
      <c r="C592" s="262" t="s">
        <v>241</v>
      </c>
      <c r="D592" s="424">
        <v>480</v>
      </c>
      <c r="E592" s="246" t="s">
        <v>17</v>
      </c>
      <c r="F592" s="688">
        <v>4.09</v>
      </c>
      <c r="G592" s="688">
        <v>2.52</v>
      </c>
      <c r="H592" s="261">
        <f t="shared" si="137"/>
        <v>6.6099999999999994</v>
      </c>
      <c r="I592" s="240">
        <f t="shared" si="138"/>
        <v>3172.7999999999997</v>
      </c>
      <c r="J592" s="778"/>
    </row>
    <row r="593" spans="1:10" s="24" customFormat="1" x14ac:dyDescent="0.25">
      <c r="A593" s="243" t="s">
        <v>1743</v>
      </c>
      <c r="B593" s="273" t="s">
        <v>242</v>
      </c>
      <c r="C593" s="262" t="s">
        <v>243</v>
      </c>
      <c r="D593" s="424">
        <v>75</v>
      </c>
      <c r="E593" s="246" t="s">
        <v>17</v>
      </c>
      <c r="F593" s="688">
        <v>6.61</v>
      </c>
      <c r="G593" s="688">
        <v>2.94</v>
      </c>
      <c r="H593" s="261">
        <f t="shared" si="137"/>
        <v>9.5500000000000007</v>
      </c>
      <c r="I593" s="240">
        <f t="shared" si="138"/>
        <v>716.25</v>
      </c>
      <c r="J593" s="778"/>
    </row>
    <row r="594" spans="1:10" s="24" customFormat="1" x14ac:dyDescent="0.25">
      <c r="A594" s="243" t="s">
        <v>1744</v>
      </c>
      <c r="B594" s="273" t="s">
        <v>618</v>
      </c>
      <c r="C594" s="262" t="s">
        <v>1208</v>
      </c>
      <c r="D594" s="424">
        <v>174</v>
      </c>
      <c r="E594" s="246" t="s">
        <v>6</v>
      </c>
      <c r="F594" s="689">
        <v>0.81</v>
      </c>
      <c r="G594" s="689">
        <v>3.36</v>
      </c>
      <c r="H594" s="261">
        <f t="shared" si="137"/>
        <v>4.17</v>
      </c>
      <c r="I594" s="240">
        <f t="shared" si="138"/>
        <v>725.58</v>
      </c>
      <c r="J594" s="778"/>
    </row>
    <row r="595" spans="1:10" s="24" customFormat="1" x14ac:dyDescent="0.25">
      <c r="A595" s="243" t="s">
        <v>1745</v>
      </c>
      <c r="B595" s="273" t="s">
        <v>444</v>
      </c>
      <c r="C595" s="262" t="s">
        <v>443</v>
      </c>
      <c r="D595" s="424">
        <v>3</v>
      </c>
      <c r="E595" s="246" t="s">
        <v>6</v>
      </c>
      <c r="F595" s="689">
        <v>4.8099999999999996</v>
      </c>
      <c r="G595" s="689">
        <v>6.3</v>
      </c>
      <c r="H595" s="261">
        <f t="shared" si="137"/>
        <v>11.11</v>
      </c>
      <c r="I595" s="240">
        <f t="shared" si="138"/>
        <v>33.33</v>
      </c>
      <c r="J595" s="778"/>
    </row>
    <row r="596" spans="1:10" s="24" customFormat="1" x14ac:dyDescent="0.25">
      <c r="A596" s="243" t="s">
        <v>1746</v>
      </c>
      <c r="B596" s="273" t="s">
        <v>1204</v>
      </c>
      <c r="C596" s="262" t="s">
        <v>1203</v>
      </c>
      <c r="D596" s="424">
        <v>18</v>
      </c>
      <c r="E596" s="246" t="s">
        <v>6</v>
      </c>
      <c r="F596" s="690">
        <v>18.28</v>
      </c>
      <c r="G596" s="690">
        <v>6.3</v>
      </c>
      <c r="H596" s="261">
        <f t="shared" si="137"/>
        <v>24.580000000000002</v>
      </c>
      <c r="I596" s="240">
        <f t="shared" si="138"/>
        <v>442.44000000000005</v>
      </c>
      <c r="J596" s="778"/>
    </row>
    <row r="597" spans="1:10" s="24" customFormat="1" x14ac:dyDescent="0.25">
      <c r="A597" s="243" t="s">
        <v>1747</v>
      </c>
      <c r="B597" s="273" t="s">
        <v>724</v>
      </c>
      <c r="C597" s="262" t="s">
        <v>723</v>
      </c>
      <c r="D597" s="424">
        <v>356</v>
      </c>
      <c r="E597" s="246" t="s">
        <v>17</v>
      </c>
      <c r="F597" s="691">
        <v>75.77</v>
      </c>
      <c r="G597" s="691">
        <v>12.6</v>
      </c>
      <c r="H597" s="261">
        <f t="shared" si="137"/>
        <v>88.36999999999999</v>
      </c>
      <c r="I597" s="240">
        <f t="shared" si="138"/>
        <v>31459.719999999998</v>
      </c>
      <c r="J597" s="778"/>
    </row>
    <row r="598" spans="1:10" s="24" customFormat="1" x14ac:dyDescent="0.25">
      <c r="A598" s="243" t="s">
        <v>1748</v>
      </c>
      <c r="B598" s="273" t="s">
        <v>741</v>
      </c>
      <c r="C598" s="262" t="s">
        <v>740</v>
      </c>
      <c r="D598" s="424">
        <v>142</v>
      </c>
      <c r="E598" s="246" t="s">
        <v>17</v>
      </c>
      <c r="F598" s="692">
        <v>9.42</v>
      </c>
      <c r="G598" s="692">
        <v>6.3</v>
      </c>
      <c r="H598" s="261">
        <f t="shared" si="137"/>
        <v>15.719999999999999</v>
      </c>
      <c r="I598" s="240">
        <f t="shared" si="138"/>
        <v>2232.2399999999998</v>
      </c>
      <c r="J598" s="778"/>
    </row>
    <row r="599" spans="1:10" s="24" customFormat="1" x14ac:dyDescent="0.25">
      <c r="A599" s="243" t="s">
        <v>1749</v>
      </c>
      <c r="B599" s="273" t="s">
        <v>249</v>
      </c>
      <c r="C599" s="262" t="s">
        <v>382</v>
      </c>
      <c r="D599" s="424">
        <v>200</v>
      </c>
      <c r="E599" s="246" t="s">
        <v>6</v>
      </c>
      <c r="F599" s="693">
        <v>11.86</v>
      </c>
      <c r="G599" s="693">
        <v>12.6</v>
      </c>
      <c r="H599" s="261">
        <f t="shared" si="137"/>
        <v>24.46</v>
      </c>
      <c r="I599" s="240">
        <f t="shared" si="138"/>
        <v>4892</v>
      </c>
      <c r="J599" s="778"/>
    </row>
    <row r="600" spans="1:10" s="24" customFormat="1" x14ac:dyDescent="0.25">
      <c r="A600" s="243" t="s">
        <v>1750</v>
      </c>
      <c r="B600" s="273" t="s">
        <v>268</v>
      </c>
      <c r="C600" s="262" t="s">
        <v>86</v>
      </c>
      <c r="D600" s="424">
        <v>51</v>
      </c>
      <c r="E600" s="246" t="s">
        <v>6</v>
      </c>
      <c r="F600" s="693">
        <v>15.38</v>
      </c>
      <c r="G600" s="693">
        <v>12.6</v>
      </c>
      <c r="H600" s="261">
        <f t="shared" si="137"/>
        <v>27.98</v>
      </c>
      <c r="I600" s="240">
        <f t="shared" si="138"/>
        <v>1426.98</v>
      </c>
      <c r="J600" s="778"/>
    </row>
    <row r="601" spans="1:10" x14ac:dyDescent="0.25">
      <c r="A601" s="243" t="s">
        <v>1751</v>
      </c>
      <c r="B601" s="273" t="s">
        <v>250</v>
      </c>
      <c r="C601" s="262" t="s">
        <v>46</v>
      </c>
      <c r="D601" s="424">
        <v>16</v>
      </c>
      <c r="E601" s="246" t="s">
        <v>6</v>
      </c>
      <c r="F601" s="694">
        <v>8.59</v>
      </c>
      <c r="G601" s="694">
        <v>14.28</v>
      </c>
      <c r="H601" s="261">
        <f t="shared" si="137"/>
        <v>22.869999999999997</v>
      </c>
      <c r="I601" s="240">
        <f t="shared" si="138"/>
        <v>365.91999999999996</v>
      </c>
      <c r="J601" s="778"/>
    </row>
    <row r="602" spans="1:10" x14ac:dyDescent="0.25">
      <c r="A602" s="243" t="s">
        <v>1752</v>
      </c>
      <c r="B602" s="273" t="s">
        <v>266</v>
      </c>
      <c r="C602" s="262" t="s">
        <v>624</v>
      </c>
      <c r="D602" s="424">
        <v>31</v>
      </c>
      <c r="E602" s="246" t="s">
        <v>6</v>
      </c>
      <c r="F602" s="695">
        <v>3.15</v>
      </c>
      <c r="G602" s="695">
        <v>10.5</v>
      </c>
      <c r="H602" s="261">
        <f t="shared" si="137"/>
        <v>13.65</v>
      </c>
      <c r="I602" s="240">
        <f t="shared" si="138"/>
        <v>423.15000000000003</v>
      </c>
      <c r="J602" s="778"/>
    </row>
    <row r="603" spans="1:10" x14ac:dyDescent="0.25">
      <c r="A603" s="243" t="s">
        <v>1753</v>
      </c>
      <c r="B603" s="273" t="s">
        <v>267</v>
      </c>
      <c r="C603" s="262" t="s">
        <v>384</v>
      </c>
      <c r="D603" s="424">
        <v>118</v>
      </c>
      <c r="E603" s="246" t="s">
        <v>6</v>
      </c>
      <c r="F603" s="695">
        <v>6.68</v>
      </c>
      <c r="G603" s="695">
        <v>10.5</v>
      </c>
      <c r="H603" s="264">
        <v>13.47</v>
      </c>
      <c r="I603" s="247">
        <f t="shared" ref="I603" si="139">D603*H603</f>
        <v>1589.46</v>
      </c>
      <c r="J603" s="778"/>
    </row>
    <row r="604" spans="1:10" x14ac:dyDescent="0.25">
      <c r="A604" s="243" t="s">
        <v>1754</v>
      </c>
      <c r="B604" s="273" t="s">
        <v>251</v>
      </c>
      <c r="C604" s="262" t="s">
        <v>383</v>
      </c>
      <c r="D604" s="424">
        <v>7</v>
      </c>
      <c r="E604" s="246" t="s">
        <v>6</v>
      </c>
      <c r="F604" s="696">
        <v>11.88</v>
      </c>
      <c r="G604" s="696">
        <v>21</v>
      </c>
      <c r="H604" s="249">
        <f t="shared" ref="H604:H608" si="140">F604+G604</f>
        <v>32.880000000000003</v>
      </c>
      <c r="I604" s="247">
        <f t="shared" ref="I604:I609" si="141">D604*H604</f>
        <v>230.16000000000003</v>
      </c>
      <c r="J604" s="778"/>
    </row>
    <row r="605" spans="1:10" x14ac:dyDescent="0.25">
      <c r="A605" s="243" t="s">
        <v>1755</v>
      </c>
      <c r="B605" s="273" t="s">
        <v>269</v>
      </c>
      <c r="C605" s="262" t="s">
        <v>107</v>
      </c>
      <c r="D605" s="424">
        <v>142</v>
      </c>
      <c r="E605" s="246" t="s">
        <v>6</v>
      </c>
      <c r="F605" s="697">
        <v>6.95</v>
      </c>
      <c r="G605" s="697">
        <v>8.4</v>
      </c>
      <c r="H605" s="249">
        <f t="shared" si="140"/>
        <v>15.350000000000001</v>
      </c>
      <c r="I605" s="247">
        <f t="shared" si="141"/>
        <v>2179.7000000000003</v>
      </c>
      <c r="J605" s="778"/>
    </row>
    <row r="606" spans="1:10" s="30" customFormat="1" ht="45" x14ac:dyDescent="0.25">
      <c r="A606" s="285" t="s">
        <v>1756</v>
      </c>
      <c r="B606" s="273" t="s">
        <v>31</v>
      </c>
      <c r="C606" s="262" t="s">
        <v>722</v>
      </c>
      <c r="D606" s="424">
        <v>1</v>
      </c>
      <c r="E606" s="246" t="s">
        <v>6</v>
      </c>
      <c r="F606" s="321">
        <v>9418.34</v>
      </c>
      <c r="G606" s="287">
        <v>177.39</v>
      </c>
      <c r="H606" s="286">
        <f t="shared" si="140"/>
        <v>9595.73</v>
      </c>
      <c r="I606" s="287">
        <f t="shared" si="141"/>
        <v>9595.73</v>
      </c>
      <c r="J606" s="778"/>
    </row>
    <row r="607" spans="1:10" ht="22.5" x14ac:dyDescent="0.25">
      <c r="A607" s="243" t="s">
        <v>1757</v>
      </c>
      <c r="B607" s="273" t="s">
        <v>385</v>
      </c>
      <c r="C607" s="262" t="s">
        <v>386</v>
      </c>
      <c r="D607" s="424">
        <v>4</v>
      </c>
      <c r="E607" s="246" t="s">
        <v>6</v>
      </c>
      <c r="F607" s="699">
        <v>148.78</v>
      </c>
      <c r="G607" s="699">
        <v>16.8</v>
      </c>
      <c r="H607" s="249">
        <f t="shared" si="140"/>
        <v>165.58</v>
      </c>
      <c r="I607" s="247">
        <f t="shared" si="141"/>
        <v>662.32</v>
      </c>
      <c r="J607" s="778"/>
    </row>
    <row r="608" spans="1:10" ht="22.5" x14ac:dyDescent="0.25">
      <c r="A608" s="285" t="s">
        <v>1758</v>
      </c>
      <c r="B608" s="273" t="s">
        <v>2272</v>
      </c>
      <c r="C608" s="262" t="s">
        <v>739</v>
      </c>
      <c r="D608" s="424">
        <v>68</v>
      </c>
      <c r="E608" s="246" t="s">
        <v>6</v>
      </c>
      <c r="F608" s="700">
        <v>194.79</v>
      </c>
      <c r="G608" s="700">
        <v>16.8</v>
      </c>
      <c r="H608" s="286">
        <f t="shared" si="140"/>
        <v>211.59</v>
      </c>
      <c r="I608" s="287">
        <f t="shared" si="141"/>
        <v>14388.12</v>
      </c>
      <c r="J608" s="778"/>
    </row>
    <row r="609" spans="1:10" s="24" customFormat="1" ht="18.75" customHeight="1" thickBot="1" x14ac:dyDescent="0.3">
      <c r="A609" s="251" t="s">
        <v>1759</v>
      </c>
      <c r="B609" s="283" t="s">
        <v>738</v>
      </c>
      <c r="C609" s="308" t="s">
        <v>737</v>
      </c>
      <c r="D609" s="424">
        <v>280</v>
      </c>
      <c r="E609" s="246" t="s">
        <v>6</v>
      </c>
      <c r="F609" s="698">
        <v>36.380000000000003</v>
      </c>
      <c r="G609" s="698">
        <v>3.35</v>
      </c>
      <c r="H609" s="282">
        <v>31.57</v>
      </c>
      <c r="I609" s="255">
        <f t="shared" si="141"/>
        <v>8839.6</v>
      </c>
      <c r="J609" s="779"/>
    </row>
    <row r="610" spans="1:10" s="37" customFormat="1" ht="15.75" thickBot="1" x14ac:dyDescent="0.3">
      <c r="A610" s="232">
        <v>39</v>
      </c>
      <c r="B610" s="266"/>
      <c r="C610" s="272" t="s">
        <v>756</v>
      </c>
      <c r="D610" s="257"/>
      <c r="E610" s="232"/>
      <c r="F610" s="268"/>
      <c r="G610" s="268"/>
      <c r="H610" s="269"/>
      <c r="I610" s="258"/>
      <c r="J610" s="752">
        <f>SUM(I611:I627)</f>
        <v>65721.960000000006</v>
      </c>
    </row>
    <row r="611" spans="1:10" s="30" customFormat="1" ht="15.75" customHeight="1" x14ac:dyDescent="0.25">
      <c r="A611" s="237" t="s">
        <v>1760</v>
      </c>
      <c r="B611" s="297" t="s">
        <v>256</v>
      </c>
      <c r="C611" s="260" t="s">
        <v>380</v>
      </c>
      <c r="D611" s="424">
        <v>53</v>
      </c>
      <c r="E611" s="340" t="s">
        <v>17</v>
      </c>
      <c r="F611" s="701">
        <v>11.67</v>
      </c>
      <c r="G611" s="701">
        <v>29.4</v>
      </c>
      <c r="H611" s="261">
        <f t="shared" ref="H611" si="142">F611+G611</f>
        <v>41.07</v>
      </c>
      <c r="I611" s="240">
        <f t="shared" ref="I611" si="143">D611*H611</f>
        <v>2176.71</v>
      </c>
      <c r="J611" s="780"/>
    </row>
    <row r="612" spans="1:10" s="24" customFormat="1" ht="15.75" customHeight="1" x14ac:dyDescent="0.25">
      <c r="A612" s="243" t="s">
        <v>1761</v>
      </c>
      <c r="B612" s="273" t="s">
        <v>257</v>
      </c>
      <c r="C612" s="262" t="s">
        <v>381</v>
      </c>
      <c r="D612" s="424">
        <v>3</v>
      </c>
      <c r="E612" s="265" t="s">
        <v>17</v>
      </c>
      <c r="F612" s="702">
        <v>22.64</v>
      </c>
      <c r="G612" s="702">
        <v>37.799999999999997</v>
      </c>
      <c r="H612" s="261">
        <f t="shared" ref="H612:H627" si="144">F612+G612</f>
        <v>60.44</v>
      </c>
      <c r="I612" s="240">
        <f t="shared" ref="I612:I627" si="145">D612*H612</f>
        <v>181.32</v>
      </c>
      <c r="J612" s="781"/>
    </row>
    <row r="613" spans="1:10" s="30" customFormat="1" ht="20.25" customHeight="1" x14ac:dyDescent="0.25">
      <c r="A613" s="243" t="s">
        <v>1762</v>
      </c>
      <c r="B613" s="273" t="s">
        <v>736</v>
      </c>
      <c r="C613" s="262" t="s">
        <v>733</v>
      </c>
      <c r="D613" s="424">
        <v>68</v>
      </c>
      <c r="E613" s="246" t="s">
        <v>17</v>
      </c>
      <c r="F613" s="703">
        <v>119.6</v>
      </c>
      <c r="G613" s="703">
        <v>16.8</v>
      </c>
      <c r="H613" s="261">
        <f t="shared" si="144"/>
        <v>136.4</v>
      </c>
      <c r="I613" s="240">
        <f t="shared" si="145"/>
        <v>9275.2000000000007</v>
      </c>
      <c r="J613" s="781"/>
    </row>
    <row r="614" spans="1:10" s="30" customFormat="1" ht="20.25" customHeight="1" x14ac:dyDescent="0.25">
      <c r="A614" s="243" t="s">
        <v>1763</v>
      </c>
      <c r="B614" s="273" t="s">
        <v>735</v>
      </c>
      <c r="C614" s="262" t="s">
        <v>734</v>
      </c>
      <c r="D614" s="424">
        <v>107</v>
      </c>
      <c r="E614" s="246" t="s">
        <v>6</v>
      </c>
      <c r="F614" s="704">
        <v>10.89</v>
      </c>
      <c r="G614" s="704">
        <v>1.68</v>
      </c>
      <c r="H614" s="261">
        <f t="shared" si="144"/>
        <v>12.57</v>
      </c>
      <c r="I614" s="240">
        <f t="shared" si="145"/>
        <v>1344.99</v>
      </c>
      <c r="J614" s="781"/>
    </row>
    <row r="615" spans="1:10" s="24" customFormat="1" ht="19.5" customHeight="1" x14ac:dyDescent="0.25">
      <c r="A615" s="243" t="s">
        <v>1764</v>
      </c>
      <c r="B615" s="273" t="s">
        <v>732</v>
      </c>
      <c r="C615" s="262" t="s">
        <v>731</v>
      </c>
      <c r="D615" s="424">
        <v>93</v>
      </c>
      <c r="E615" s="246" t="s">
        <v>17</v>
      </c>
      <c r="F615" s="705">
        <v>8.36</v>
      </c>
      <c r="G615" s="705">
        <v>1.68</v>
      </c>
      <c r="H615" s="261">
        <f t="shared" si="144"/>
        <v>10.039999999999999</v>
      </c>
      <c r="I615" s="240">
        <f t="shared" si="145"/>
        <v>933.71999999999991</v>
      </c>
      <c r="J615" s="781"/>
    </row>
    <row r="616" spans="1:10" s="24" customFormat="1" ht="20.25" customHeight="1" x14ac:dyDescent="0.25">
      <c r="A616" s="243" t="s">
        <v>1765</v>
      </c>
      <c r="B616" s="273" t="s">
        <v>730</v>
      </c>
      <c r="C616" s="262" t="s">
        <v>729</v>
      </c>
      <c r="D616" s="424">
        <v>18</v>
      </c>
      <c r="E616" s="246" t="s">
        <v>17</v>
      </c>
      <c r="F616" s="706">
        <v>10.39</v>
      </c>
      <c r="G616" s="706">
        <v>1.68</v>
      </c>
      <c r="H616" s="261">
        <f t="shared" si="144"/>
        <v>12.07</v>
      </c>
      <c r="I616" s="240">
        <f t="shared" si="145"/>
        <v>217.26</v>
      </c>
      <c r="J616" s="781"/>
    </row>
    <row r="617" spans="1:10" s="24" customFormat="1" ht="15.75" customHeight="1" x14ac:dyDescent="0.25">
      <c r="A617" s="243" t="s">
        <v>1766</v>
      </c>
      <c r="B617" s="273" t="s">
        <v>728</v>
      </c>
      <c r="C617" s="262" t="s">
        <v>727</v>
      </c>
      <c r="D617" s="424">
        <v>73</v>
      </c>
      <c r="E617" s="246" t="s">
        <v>17</v>
      </c>
      <c r="F617" s="707">
        <v>67.02</v>
      </c>
      <c r="G617" s="707">
        <v>21</v>
      </c>
      <c r="H617" s="261">
        <f t="shared" si="144"/>
        <v>88.02</v>
      </c>
      <c r="I617" s="240">
        <f t="shared" si="145"/>
        <v>6425.46</v>
      </c>
      <c r="J617" s="781"/>
    </row>
    <row r="618" spans="1:10" s="24" customFormat="1" ht="15.75" customHeight="1" x14ac:dyDescent="0.25">
      <c r="A618" s="243" t="s">
        <v>1767</v>
      </c>
      <c r="B618" s="273" t="s">
        <v>1185</v>
      </c>
      <c r="C618" s="262" t="s">
        <v>1184</v>
      </c>
      <c r="D618" s="424">
        <v>73</v>
      </c>
      <c r="E618" s="246" t="s">
        <v>17</v>
      </c>
      <c r="F618" s="708">
        <v>44.81</v>
      </c>
      <c r="G618" s="708">
        <v>2.1</v>
      </c>
      <c r="H618" s="261">
        <f t="shared" si="144"/>
        <v>46.910000000000004</v>
      </c>
      <c r="I618" s="240">
        <f t="shared" si="145"/>
        <v>3424.4300000000003</v>
      </c>
      <c r="J618" s="781"/>
    </row>
    <row r="619" spans="1:10" s="30" customFormat="1" ht="15.75" customHeight="1" x14ac:dyDescent="0.25">
      <c r="A619" s="243" t="s">
        <v>1768</v>
      </c>
      <c r="B619" s="273" t="s">
        <v>264</v>
      </c>
      <c r="C619" s="262" t="s">
        <v>265</v>
      </c>
      <c r="D619" s="424">
        <v>2030</v>
      </c>
      <c r="E619" s="246" t="s">
        <v>17</v>
      </c>
      <c r="F619" s="710">
        <v>3.8</v>
      </c>
      <c r="G619" s="710">
        <v>4.62</v>
      </c>
      <c r="H619" s="261">
        <f t="shared" si="144"/>
        <v>8.42</v>
      </c>
      <c r="I619" s="240">
        <f t="shared" si="145"/>
        <v>17092.599999999999</v>
      </c>
      <c r="J619" s="781"/>
    </row>
    <row r="620" spans="1:10" s="30" customFormat="1" ht="15.75" customHeight="1" x14ac:dyDescent="0.25">
      <c r="A620" s="243" t="s">
        <v>1769</v>
      </c>
      <c r="B620" s="273" t="s">
        <v>726</v>
      </c>
      <c r="C620" s="262" t="s">
        <v>725</v>
      </c>
      <c r="D620" s="424">
        <v>370</v>
      </c>
      <c r="E620" s="246" t="s">
        <v>17</v>
      </c>
      <c r="F620" s="709">
        <v>0.72</v>
      </c>
      <c r="G620" s="709">
        <v>3.36</v>
      </c>
      <c r="H620" s="261">
        <f t="shared" si="144"/>
        <v>4.08</v>
      </c>
      <c r="I620" s="240">
        <f t="shared" si="145"/>
        <v>1509.6000000000001</v>
      </c>
      <c r="J620" s="781"/>
    </row>
    <row r="621" spans="1:10" s="24" customFormat="1" ht="15.75" customHeight="1" x14ac:dyDescent="0.25">
      <c r="A621" s="243" t="s">
        <v>1770</v>
      </c>
      <c r="B621" s="273" t="s">
        <v>246</v>
      </c>
      <c r="C621" s="262" t="s">
        <v>45</v>
      </c>
      <c r="D621" s="424">
        <v>41</v>
      </c>
      <c r="E621" s="246" t="s">
        <v>6</v>
      </c>
      <c r="F621" s="711">
        <v>15.86</v>
      </c>
      <c r="G621" s="711">
        <v>12.6</v>
      </c>
      <c r="H621" s="261">
        <f t="shared" si="144"/>
        <v>28.46</v>
      </c>
      <c r="I621" s="240">
        <f t="shared" si="145"/>
        <v>1166.8600000000001</v>
      </c>
      <c r="J621" s="781"/>
    </row>
    <row r="622" spans="1:10" s="24" customFormat="1" ht="15.75" customHeight="1" x14ac:dyDescent="0.25">
      <c r="A622" s="243" t="s">
        <v>1771</v>
      </c>
      <c r="B622" s="273" t="s">
        <v>247</v>
      </c>
      <c r="C622" s="262" t="s">
        <v>248</v>
      </c>
      <c r="D622" s="424">
        <v>66</v>
      </c>
      <c r="E622" s="246" t="s">
        <v>6</v>
      </c>
      <c r="F622" s="711">
        <v>52.09</v>
      </c>
      <c r="G622" s="711">
        <v>12.6</v>
      </c>
      <c r="H622" s="261">
        <f t="shared" si="144"/>
        <v>64.69</v>
      </c>
      <c r="I622" s="240">
        <f t="shared" si="145"/>
        <v>4269.54</v>
      </c>
      <c r="J622" s="781"/>
    </row>
    <row r="623" spans="1:10" s="30" customFormat="1" ht="15.75" customHeight="1" x14ac:dyDescent="0.25">
      <c r="A623" s="243" t="s">
        <v>1772</v>
      </c>
      <c r="B623" s="273" t="s">
        <v>270</v>
      </c>
      <c r="C623" s="262" t="s">
        <v>387</v>
      </c>
      <c r="D623" s="424">
        <v>1</v>
      </c>
      <c r="E623" s="246" t="s">
        <v>6</v>
      </c>
      <c r="F623" s="712">
        <v>1148.8399999999999</v>
      </c>
      <c r="G623" s="712">
        <v>295.95</v>
      </c>
      <c r="H623" s="261">
        <f t="shared" si="144"/>
        <v>1444.79</v>
      </c>
      <c r="I623" s="240">
        <f t="shared" si="145"/>
        <v>1444.79</v>
      </c>
      <c r="J623" s="781"/>
    </row>
    <row r="624" spans="1:10" s="30" customFormat="1" x14ac:dyDescent="0.25">
      <c r="A624" s="243" t="s">
        <v>1773</v>
      </c>
      <c r="B624" s="273" t="s">
        <v>273</v>
      </c>
      <c r="C624" s="262" t="s">
        <v>274</v>
      </c>
      <c r="D624" s="424">
        <v>3</v>
      </c>
      <c r="E624" s="246" t="s">
        <v>6</v>
      </c>
      <c r="F624" s="713">
        <v>2355.31</v>
      </c>
      <c r="G624" s="713">
        <v>15.74</v>
      </c>
      <c r="H624" s="261">
        <f t="shared" si="144"/>
        <v>2371.0499999999997</v>
      </c>
      <c r="I624" s="240">
        <f t="shared" si="145"/>
        <v>7113.15</v>
      </c>
      <c r="J624" s="781"/>
    </row>
    <row r="625" spans="1:10" s="30" customFormat="1" x14ac:dyDescent="0.25">
      <c r="A625" s="243" t="s">
        <v>1774</v>
      </c>
      <c r="B625" s="273" t="s">
        <v>271</v>
      </c>
      <c r="C625" s="262" t="s">
        <v>272</v>
      </c>
      <c r="D625" s="424">
        <v>72</v>
      </c>
      <c r="E625" s="246" t="s">
        <v>6</v>
      </c>
      <c r="F625" s="715">
        <v>45.55</v>
      </c>
      <c r="G625" s="715">
        <v>8.4</v>
      </c>
      <c r="H625" s="261">
        <f t="shared" si="144"/>
        <v>53.949999999999996</v>
      </c>
      <c r="I625" s="240">
        <f t="shared" si="145"/>
        <v>3884.3999999999996</v>
      </c>
      <c r="J625" s="781"/>
    </row>
    <row r="626" spans="1:10" s="30" customFormat="1" x14ac:dyDescent="0.25">
      <c r="A626" s="243" t="s">
        <v>1775</v>
      </c>
      <c r="B626" s="273" t="s">
        <v>275</v>
      </c>
      <c r="C626" s="262" t="s">
        <v>108</v>
      </c>
      <c r="D626" s="424">
        <v>3</v>
      </c>
      <c r="E626" s="246" t="s">
        <v>6</v>
      </c>
      <c r="F626" s="715">
        <v>680.64</v>
      </c>
      <c r="G626" s="715">
        <v>33.590000000000003</v>
      </c>
      <c r="H626" s="261">
        <f t="shared" si="144"/>
        <v>714.23</v>
      </c>
      <c r="I626" s="240">
        <f t="shared" si="145"/>
        <v>2142.69</v>
      </c>
      <c r="J626" s="781"/>
    </row>
    <row r="627" spans="1:10" s="30" customFormat="1" ht="18.75" customHeight="1" thickBot="1" x14ac:dyDescent="0.3">
      <c r="A627" s="251" t="s">
        <v>1776</v>
      </c>
      <c r="B627" s="283" t="s">
        <v>754</v>
      </c>
      <c r="C627" s="308" t="s">
        <v>753</v>
      </c>
      <c r="D627" s="424">
        <v>1</v>
      </c>
      <c r="E627" s="253" t="s">
        <v>76</v>
      </c>
      <c r="F627" s="714">
        <v>2545.04</v>
      </c>
      <c r="G627" s="714">
        <v>574.20000000000005</v>
      </c>
      <c r="H627" s="261">
        <f t="shared" si="144"/>
        <v>3119.24</v>
      </c>
      <c r="I627" s="240">
        <f t="shared" si="145"/>
        <v>3119.24</v>
      </c>
      <c r="J627" s="782"/>
    </row>
    <row r="628" spans="1:10" ht="15.75" thickBot="1" x14ac:dyDescent="0.3">
      <c r="A628" s="232">
        <v>40</v>
      </c>
      <c r="B628" s="232"/>
      <c r="C628" s="233" t="s">
        <v>71</v>
      </c>
      <c r="D628" s="284"/>
      <c r="E628" s="232"/>
      <c r="F628" s="258"/>
      <c r="G628" s="258"/>
      <c r="H628" s="259"/>
      <c r="I628" s="258"/>
      <c r="J628" s="752">
        <f>SUM(I629:I645)</f>
        <v>11135.517599999999</v>
      </c>
    </row>
    <row r="629" spans="1:10" s="24" customFormat="1" x14ac:dyDescent="0.25">
      <c r="A629" s="237" t="s">
        <v>1777</v>
      </c>
      <c r="B629" s="297" t="s">
        <v>2099</v>
      </c>
      <c r="C629" s="260" t="s">
        <v>302</v>
      </c>
      <c r="D629" s="424">
        <v>3.18</v>
      </c>
      <c r="E629" s="239" t="s">
        <v>15</v>
      </c>
      <c r="F629" s="716">
        <v>477.25</v>
      </c>
      <c r="G629" s="716">
        <v>69.569999999999993</v>
      </c>
      <c r="H629" s="261">
        <f t="shared" ref="H629:H659" si="146">F629+G629</f>
        <v>546.81999999999994</v>
      </c>
      <c r="I629" s="240">
        <f t="shared" ref="I629" si="147">D629*H629</f>
        <v>1738.8875999999998</v>
      </c>
      <c r="J629" s="774"/>
    </row>
    <row r="630" spans="1:10" s="24" customFormat="1" x14ac:dyDescent="0.25">
      <c r="A630" s="243" t="s">
        <v>1778</v>
      </c>
      <c r="B630" s="273" t="s">
        <v>704</v>
      </c>
      <c r="C630" s="262" t="s">
        <v>703</v>
      </c>
      <c r="D630" s="424">
        <v>1</v>
      </c>
      <c r="E630" s="246" t="s">
        <v>6</v>
      </c>
      <c r="F630" s="717">
        <v>336.27</v>
      </c>
      <c r="G630" s="717">
        <v>21</v>
      </c>
      <c r="H630" s="261">
        <f t="shared" ref="H630:H645" si="148">F630+G630</f>
        <v>357.27</v>
      </c>
      <c r="I630" s="240">
        <f t="shared" ref="I630:I645" si="149">D630*H630</f>
        <v>357.27</v>
      </c>
      <c r="J630" s="775"/>
    </row>
    <row r="631" spans="1:10" s="24" customFormat="1" x14ac:dyDescent="0.25">
      <c r="A631" s="243" t="s">
        <v>1779</v>
      </c>
      <c r="B631" s="273" t="s">
        <v>291</v>
      </c>
      <c r="C631" s="262" t="s">
        <v>51</v>
      </c>
      <c r="D631" s="424">
        <v>1</v>
      </c>
      <c r="E631" s="246" t="s">
        <v>6</v>
      </c>
      <c r="F631" s="718">
        <v>54.49</v>
      </c>
      <c r="G631" s="718">
        <v>5.09</v>
      </c>
      <c r="H631" s="261">
        <f t="shared" si="148"/>
        <v>59.58</v>
      </c>
      <c r="I631" s="240">
        <f t="shared" si="149"/>
        <v>59.58</v>
      </c>
      <c r="J631" s="775"/>
    </row>
    <row r="632" spans="1:10" s="24" customFormat="1" x14ac:dyDescent="0.25">
      <c r="A632" s="243" t="s">
        <v>1780</v>
      </c>
      <c r="B632" s="273" t="s">
        <v>286</v>
      </c>
      <c r="C632" s="262" t="s">
        <v>388</v>
      </c>
      <c r="D632" s="424">
        <v>1</v>
      </c>
      <c r="E632" s="246" t="s">
        <v>6</v>
      </c>
      <c r="F632" s="719">
        <v>35.17</v>
      </c>
      <c r="G632" s="719">
        <v>5.03</v>
      </c>
      <c r="H632" s="261">
        <f t="shared" si="148"/>
        <v>40.200000000000003</v>
      </c>
      <c r="I632" s="240">
        <f t="shared" si="149"/>
        <v>40.200000000000003</v>
      </c>
      <c r="J632" s="775"/>
    </row>
    <row r="633" spans="1:10" s="24" customFormat="1" x14ac:dyDescent="0.25">
      <c r="A633" s="243" t="s">
        <v>1781</v>
      </c>
      <c r="B633" s="273" t="s">
        <v>284</v>
      </c>
      <c r="C633" s="262" t="s">
        <v>285</v>
      </c>
      <c r="D633" s="424">
        <v>1</v>
      </c>
      <c r="E633" s="246" t="s">
        <v>6</v>
      </c>
      <c r="F633" s="720">
        <v>148.87</v>
      </c>
      <c r="G633" s="720">
        <v>21</v>
      </c>
      <c r="H633" s="261">
        <f t="shared" si="148"/>
        <v>169.87</v>
      </c>
      <c r="I633" s="240">
        <f t="shared" si="149"/>
        <v>169.87</v>
      </c>
      <c r="J633" s="775"/>
    </row>
    <row r="634" spans="1:10" s="24" customFormat="1" x14ac:dyDescent="0.25">
      <c r="A634" s="243" t="s">
        <v>1782</v>
      </c>
      <c r="B634" s="273" t="s">
        <v>287</v>
      </c>
      <c r="C634" s="262" t="s">
        <v>288</v>
      </c>
      <c r="D634" s="424">
        <v>1</v>
      </c>
      <c r="E634" s="246" t="s">
        <v>6</v>
      </c>
      <c r="F634" s="721">
        <v>50.02</v>
      </c>
      <c r="G634" s="721">
        <v>1.68</v>
      </c>
      <c r="H634" s="261">
        <f t="shared" si="148"/>
        <v>51.7</v>
      </c>
      <c r="I634" s="240">
        <f t="shared" si="149"/>
        <v>51.7</v>
      </c>
      <c r="J634" s="775"/>
    </row>
    <row r="635" spans="1:10" s="24" customFormat="1" ht="24.95" customHeight="1" x14ac:dyDescent="0.25">
      <c r="A635" s="243" t="s">
        <v>1783</v>
      </c>
      <c r="B635" s="273" t="s">
        <v>283</v>
      </c>
      <c r="C635" s="262" t="s">
        <v>49</v>
      </c>
      <c r="D635" s="424">
        <v>1</v>
      </c>
      <c r="E635" s="246" t="s">
        <v>6</v>
      </c>
      <c r="F635" s="722">
        <v>843.96</v>
      </c>
      <c r="G635" s="722">
        <v>15.95</v>
      </c>
      <c r="H635" s="261">
        <f t="shared" si="148"/>
        <v>859.91000000000008</v>
      </c>
      <c r="I635" s="240">
        <f t="shared" si="149"/>
        <v>859.91000000000008</v>
      </c>
      <c r="J635" s="775"/>
    </row>
    <row r="636" spans="1:10" x14ac:dyDescent="0.25">
      <c r="A636" s="243" t="s">
        <v>1784</v>
      </c>
      <c r="B636" s="273" t="s">
        <v>306</v>
      </c>
      <c r="C636" s="262" t="s">
        <v>307</v>
      </c>
      <c r="D636" s="424">
        <v>21</v>
      </c>
      <c r="E636" s="246" t="s">
        <v>17</v>
      </c>
      <c r="F636" s="723">
        <v>7.25</v>
      </c>
      <c r="G636" s="723">
        <v>21</v>
      </c>
      <c r="H636" s="261">
        <f t="shared" si="148"/>
        <v>28.25</v>
      </c>
      <c r="I636" s="240">
        <f t="shared" si="149"/>
        <v>593.25</v>
      </c>
      <c r="J636" s="775"/>
    </row>
    <row r="637" spans="1:10" x14ac:dyDescent="0.25">
      <c r="A637" s="243" t="s">
        <v>1785</v>
      </c>
      <c r="B637" s="273" t="s">
        <v>308</v>
      </c>
      <c r="C637" s="262" t="s">
        <v>309</v>
      </c>
      <c r="D637" s="424">
        <v>36</v>
      </c>
      <c r="E637" s="246" t="s">
        <v>17</v>
      </c>
      <c r="F637" s="723">
        <v>15.71</v>
      </c>
      <c r="G637" s="723">
        <v>21</v>
      </c>
      <c r="H637" s="261">
        <f t="shared" si="148"/>
        <v>36.71</v>
      </c>
      <c r="I637" s="240">
        <f t="shared" si="149"/>
        <v>1321.56</v>
      </c>
      <c r="J637" s="775"/>
    </row>
    <row r="638" spans="1:10" s="24" customFormat="1" x14ac:dyDescent="0.25">
      <c r="A638" s="243" t="s">
        <v>1786</v>
      </c>
      <c r="B638" s="273" t="s">
        <v>314</v>
      </c>
      <c r="C638" s="262" t="s">
        <v>315</v>
      </c>
      <c r="D638" s="424">
        <v>21</v>
      </c>
      <c r="E638" s="246" t="s">
        <v>17</v>
      </c>
      <c r="F638" s="724">
        <v>42.45</v>
      </c>
      <c r="G638" s="724">
        <v>29.4</v>
      </c>
      <c r="H638" s="261">
        <f t="shared" si="148"/>
        <v>71.849999999999994</v>
      </c>
      <c r="I638" s="240">
        <f t="shared" si="149"/>
        <v>1508.85</v>
      </c>
      <c r="J638" s="775"/>
    </row>
    <row r="639" spans="1:10" ht="24.95" customHeight="1" x14ac:dyDescent="0.25">
      <c r="A639" s="243" t="s">
        <v>1787</v>
      </c>
      <c r="B639" s="273" t="s">
        <v>346</v>
      </c>
      <c r="C639" s="262" t="s">
        <v>347</v>
      </c>
      <c r="D639" s="424">
        <v>60</v>
      </c>
      <c r="E639" s="246" t="s">
        <v>17</v>
      </c>
      <c r="F639" s="321">
        <v>11.77</v>
      </c>
      <c r="G639" s="321">
        <v>21</v>
      </c>
      <c r="H639" s="261">
        <f t="shared" si="148"/>
        <v>32.769999999999996</v>
      </c>
      <c r="I639" s="240">
        <f t="shared" si="149"/>
        <v>1966.1999999999998</v>
      </c>
      <c r="J639" s="775"/>
    </row>
    <row r="640" spans="1:10" ht="24.95" customHeight="1" x14ac:dyDescent="0.25">
      <c r="A640" s="243" t="s">
        <v>1788</v>
      </c>
      <c r="B640" s="273" t="s">
        <v>335</v>
      </c>
      <c r="C640" s="262" t="s">
        <v>336</v>
      </c>
      <c r="D640" s="424">
        <v>12</v>
      </c>
      <c r="E640" s="246" t="s">
        <v>17</v>
      </c>
      <c r="F640" s="321">
        <v>16.98</v>
      </c>
      <c r="G640" s="321">
        <v>25.19</v>
      </c>
      <c r="H640" s="261">
        <f t="shared" si="148"/>
        <v>42.17</v>
      </c>
      <c r="I640" s="240">
        <f t="shared" si="149"/>
        <v>506.04</v>
      </c>
      <c r="J640" s="775"/>
    </row>
    <row r="641" spans="1:10" ht="24.95" customHeight="1" x14ac:dyDescent="0.25">
      <c r="A641" s="243" t="s">
        <v>1789</v>
      </c>
      <c r="B641" s="273" t="s">
        <v>649</v>
      </c>
      <c r="C641" s="262" t="s">
        <v>650</v>
      </c>
      <c r="D641" s="424">
        <v>18</v>
      </c>
      <c r="E641" s="246" t="s">
        <v>17</v>
      </c>
      <c r="F641" s="321">
        <v>24.97</v>
      </c>
      <c r="G641" s="321">
        <v>46.19</v>
      </c>
      <c r="H641" s="261">
        <f t="shared" si="148"/>
        <v>71.16</v>
      </c>
      <c r="I641" s="240">
        <f t="shared" si="149"/>
        <v>1280.8799999999999</v>
      </c>
      <c r="J641" s="775"/>
    </row>
    <row r="642" spans="1:10" ht="19.5" customHeight="1" x14ac:dyDescent="0.25">
      <c r="A642" s="243" t="s">
        <v>1790</v>
      </c>
      <c r="B642" s="273" t="s">
        <v>318</v>
      </c>
      <c r="C642" s="262" t="s">
        <v>686</v>
      </c>
      <c r="D642" s="424">
        <v>2</v>
      </c>
      <c r="E642" s="246" t="s">
        <v>6</v>
      </c>
      <c r="F642" s="321">
        <v>91.81</v>
      </c>
      <c r="G642" s="321">
        <v>18.899999999999999</v>
      </c>
      <c r="H642" s="261">
        <f t="shared" si="148"/>
        <v>110.71000000000001</v>
      </c>
      <c r="I642" s="240">
        <f t="shared" si="149"/>
        <v>221.42000000000002</v>
      </c>
      <c r="J642" s="775"/>
    </row>
    <row r="643" spans="1:10" x14ac:dyDescent="0.25">
      <c r="A643" s="243" t="s">
        <v>1791</v>
      </c>
      <c r="B643" s="273" t="s">
        <v>699</v>
      </c>
      <c r="C643" s="262" t="s">
        <v>698</v>
      </c>
      <c r="D643" s="424">
        <v>1</v>
      </c>
      <c r="E643" s="246" t="s">
        <v>6</v>
      </c>
      <c r="F643" s="321">
        <v>45.04</v>
      </c>
      <c r="G643" s="321">
        <v>41.99</v>
      </c>
      <c r="H643" s="261">
        <f t="shared" si="148"/>
        <v>87.03</v>
      </c>
      <c r="I643" s="240">
        <f t="shared" si="149"/>
        <v>87.03</v>
      </c>
      <c r="J643" s="775"/>
    </row>
    <row r="644" spans="1:10" x14ac:dyDescent="0.25">
      <c r="A644" s="243" t="s">
        <v>1792</v>
      </c>
      <c r="B644" s="273" t="s">
        <v>343</v>
      </c>
      <c r="C644" s="262" t="s">
        <v>389</v>
      </c>
      <c r="D644" s="424">
        <v>1</v>
      </c>
      <c r="E644" s="246" t="s">
        <v>6</v>
      </c>
      <c r="F644" s="321">
        <v>55.95</v>
      </c>
      <c r="G644" s="321">
        <v>41.99</v>
      </c>
      <c r="H644" s="261">
        <f t="shared" si="148"/>
        <v>97.94</v>
      </c>
      <c r="I644" s="240">
        <f t="shared" si="149"/>
        <v>97.94</v>
      </c>
      <c r="J644" s="775"/>
    </row>
    <row r="645" spans="1:10" ht="15.75" thickBot="1" x14ac:dyDescent="0.3">
      <c r="A645" s="251" t="s">
        <v>1793</v>
      </c>
      <c r="B645" s="283" t="s">
        <v>344</v>
      </c>
      <c r="C645" s="308" t="s">
        <v>720</v>
      </c>
      <c r="D645" s="424">
        <v>1</v>
      </c>
      <c r="E645" s="253" t="s">
        <v>6</v>
      </c>
      <c r="F645" s="352">
        <v>88.79</v>
      </c>
      <c r="G645" s="352">
        <v>186.14</v>
      </c>
      <c r="H645" s="261">
        <f t="shared" si="148"/>
        <v>274.93</v>
      </c>
      <c r="I645" s="240">
        <f t="shared" si="149"/>
        <v>274.93</v>
      </c>
      <c r="J645" s="776"/>
    </row>
    <row r="646" spans="1:10" s="28" customFormat="1" ht="15.75" thickBot="1" x14ac:dyDescent="0.3">
      <c r="A646" s="232">
        <v>41</v>
      </c>
      <c r="B646" s="358"/>
      <c r="C646" s="233" t="s">
        <v>774</v>
      </c>
      <c r="D646" s="267"/>
      <c r="E646" s="359"/>
      <c r="F646" s="360"/>
      <c r="G646" s="360"/>
      <c r="H646" s="361"/>
      <c r="I646" s="258"/>
      <c r="J646" s="752">
        <f>SUM(I647:I657)</f>
        <v>284690.2128000001</v>
      </c>
    </row>
    <row r="647" spans="1:10" s="24" customFormat="1" ht="18.75" customHeight="1" x14ac:dyDescent="0.25">
      <c r="A647" s="237" t="s">
        <v>1794</v>
      </c>
      <c r="B647" s="297" t="s">
        <v>916</v>
      </c>
      <c r="C647" s="260" t="s">
        <v>915</v>
      </c>
      <c r="D647" s="424">
        <v>97.13</v>
      </c>
      <c r="E647" s="239" t="s">
        <v>15</v>
      </c>
      <c r="F647" s="351">
        <v>1763.06</v>
      </c>
      <c r="G647" s="316">
        <v>0</v>
      </c>
      <c r="H647" s="261">
        <f t="shared" ref="H647" si="150">F647+G647</f>
        <v>1763.06</v>
      </c>
      <c r="I647" s="240">
        <f>D647*H647</f>
        <v>171246.01779999997</v>
      </c>
      <c r="J647" s="774"/>
    </row>
    <row r="648" spans="1:10" s="24" customFormat="1" ht="22.5" x14ac:dyDescent="0.25">
      <c r="A648" s="243" t="s">
        <v>1795</v>
      </c>
      <c r="B648" s="273" t="s">
        <v>916</v>
      </c>
      <c r="C648" s="262" t="s">
        <v>1209</v>
      </c>
      <c r="D648" s="424">
        <v>14.4</v>
      </c>
      <c r="E648" s="246" t="s">
        <v>15</v>
      </c>
      <c r="F648" s="321">
        <v>1763.06</v>
      </c>
      <c r="G648" s="287">
        <v>0</v>
      </c>
      <c r="H648" s="261">
        <f t="shared" ref="H648:H657" si="151">F648+G648</f>
        <v>1763.06</v>
      </c>
      <c r="I648" s="240">
        <f t="shared" ref="I648:I657" si="152">D648*H648</f>
        <v>25388.063999999998</v>
      </c>
      <c r="J648" s="775"/>
    </row>
    <row r="649" spans="1:10" s="24" customFormat="1" ht="22.5" x14ac:dyDescent="0.25">
      <c r="A649" s="243" t="s">
        <v>1796</v>
      </c>
      <c r="B649" s="273" t="s">
        <v>300</v>
      </c>
      <c r="C649" s="262" t="s">
        <v>776</v>
      </c>
      <c r="D649" s="424">
        <v>20</v>
      </c>
      <c r="E649" s="246" t="s">
        <v>15</v>
      </c>
      <c r="F649" s="321">
        <v>1553.63</v>
      </c>
      <c r="G649" s="287"/>
      <c r="H649" s="261">
        <f t="shared" si="151"/>
        <v>1553.63</v>
      </c>
      <c r="I649" s="240">
        <f t="shared" si="152"/>
        <v>31072.600000000002</v>
      </c>
      <c r="J649" s="775"/>
    </row>
    <row r="650" spans="1:10" s="24" customFormat="1" ht="17.25" customHeight="1" x14ac:dyDescent="0.25">
      <c r="A650" s="243" t="s">
        <v>1797</v>
      </c>
      <c r="B650" s="273" t="s">
        <v>305</v>
      </c>
      <c r="C650" s="262" t="s">
        <v>1210</v>
      </c>
      <c r="D650" s="424">
        <v>2.13</v>
      </c>
      <c r="E650" s="246" t="s">
        <v>15</v>
      </c>
      <c r="F650" s="321">
        <v>718.3</v>
      </c>
      <c r="G650" s="362">
        <v>0</v>
      </c>
      <c r="H650" s="261">
        <f t="shared" si="151"/>
        <v>718.3</v>
      </c>
      <c r="I650" s="240">
        <f t="shared" si="152"/>
        <v>1529.9789999999998</v>
      </c>
      <c r="J650" s="775"/>
    </row>
    <row r="651" spans="1:10" s="24" customFormat="1" ht="21.75" customHeight="1" x14ac:dyDescent="0.25">
      <c r="A651" s="243" t="s">
        <v>1798</v>
      </c>
      <c r="B651" s="273" t="s">
        <v>305</v>
      </c>
      <c r="C651" s="262" t="s">
        <v>88</v>
      </c>
      <c r="D651" s="424">
        <v>49.87</v>
      </c>
      <c r="E651" s="363" t="s">
        <v>15</v>
      </c>
      <c r="F651" s="364">
        <v>718.3</v>
      </c>
      <c r="G651" s="362">
        <v>0</v>
      </c>
      <c r="H651" s="261">
        <f t="shared" si="151"/>
        <v>718.3</v>
      </c>
      <c r="I651" s="240">
        <f t="shared" si="152"/>
        <v>35821.620999999999</v>
      </c>
      <c r="J651" s="775"/>
    </row>
    <row r="652" spans="1:10" s="24" customFormat="1" ht="22.5" customHeight="1" x14ac:dyDescent="0.25">
      <c r="A652" s="243" t="s">
        <v>1799</v>
      </c>
      <c r="B652" s="273" t="s">
        <v>1213</v>
      </c>
      <c r="C652" s="262" t="s">
        <v>1211</v>
      </c>
      <c r="D652" s="424">
        <v>7.6</v>
      </c>
      <c r="E652" s="246" t="s">
        <v>15</v>
      </c>
      <c r="F652" s="364">
        <v>526.4</v>
      </c>
      <c r="G652" s="364">
        <v>14.27</v>
      </c>
      <c r="H652" s="261">
        <f t="shared" si="151"/>
        <v>540.66999999999996</v>
      </c>
      <c r="I652" s="240">
        <f t="shared" si="152"/>
        <v>4109.0919999999996</v>
      </c>
      <c r="J652" s="775"/>
    </row>
    <row r="653" spans="1:10" s="24" customFormat="1" ht="18.75" customHeight="1" x14ac:dyDescent="0.25">
      <c r="A653" s="243" t="s">
        <v>1800</v>
      </c>
      <c r="B653" s="273" t="s">
        <v>1213</v>
      </c>
      <c r="C653" s="262" t="s">
        <v>1212</v>
      </c>
      <c r="D653" s="424">
        <v>2.7</v>
      </c>
      <c r="E653" s="246" t="s">
        <v>15</v>
      </c>
      <c r="F653" s="364">
        <v>526.4</v>
      </c>
      <c r="G653" s="364">
        <v>14.27</v>
      </c>
      <c r="H653" s="261">
        <f t="shared" si="151"/>
        <v>540.66999999999996</v>
      </c>
      <c r="I653" s="240">
        <f t="shared" si="152"/>
        <v>1459.809</v>
      </c>
      <c r="J653" s="775"/>
    </row>
    <row r="654" spans="1:10" s="24" customFormat="1" ht="24.95" customHeight="1" x14ac:dyDescent="0.25">
      <c r="A654" s="243" t="s">
        <v>1801</v>
      </c>
      <c r="B654" s="273" t="s">
        <v>300</v>
      </c>
      <c r="C654" s="262" t="s">
        <v>301</v>
      </c>
      <c r="D654" s="424">
        <v>6</v>
      </c>
      <c r="E654" s="246" t="s">
        <v>15</v>
      </c>
      <c r="F654" s="321">
        <v>1553.63</v>
      </c>
      <c r="G654" s="294">
        <v>0</v>
      </c>
      <c r="H654" s="261">
        <f t="shared" si="151"/>
        <v>1553.63</v>
      </c>
      <c r="I654" s="240">
        <f t="shared" si="152"/>
        <v>9321.7800000000007</v>
      </c>
      <c r="J654" s="775"/>
    </row>
    <row r="655" spans="1:10" s="24" customFormat="1" x14ac:dyDescent="0.25">
      <c r="A655" s="243" t="s">
        <v>1802</v>
      </c>
      <c r="B655" s="273" t="s">
        <v>1214</v>
      </c>
      <c r="C655" s="262" t="s">
        <v>1215</v>
      </c>
      <c r="D655" s="424">
        <v>2</v>
      </c>
      <c r="E655" s="246" t="s">
        <v>6</v>
      </c>
      <c r="F655" s="321">
        <v>591.48</v>
      </c>
      <c r="G655" s="294">
        <v>0</v>
      </c>
      <c r="H655" s="261">
        <f t="shared" si="151"/>
        <v>591.48</v>
      </c>
      <c r="I655" s="240">
        <f t="shared" si="152"/>
        <v>1182.96</v>
      </c>
      <c r="J655" s="775"/>
    </row>
    <row r="656" spans="1:10" s="24" customFormat="1" x14ac:dyDescent="0.25">
      <c r="A656" s="285" t="s">
        <v>1803</v>
      </c>
      <c r="B656" s="273" t="s">
        <v>31</v>
      </c>
      <c r="C656" s="262" t="s">
        <v>1217</v>
      </c>
      <c r="D656" s="424">
        <v>1</v>
      </c>
      <c r="E656" s="246" t="s">
        <v>6</v>
      </c>
      <c r="F656" s="321">
        <v>787.51</v>
      </c>
      <c r="G656" s="362">
        <v>0</v>
      </c>
      <c r="H656" s="261">
        <f t="shared" si="151"/>
        <v>787.51</v>
      </c>
      <c r="I656" s="240">
        <f t="shared" si="152"/>
        <v>787.51</v>
      </c>
      <c r="J656" s="775"/>
    </row>
    <row r="657" spans="1:10" s="24" customFormat="1" ht="15.75" thickBot="1" x14ac:dyDescent="0.3">
      <c r="A657" s="314" t="s">
        <v>1804</v>
      </c>
      <c r="B657" s="283" t="s">
        <v>31</v>
      </c>
      <c r="C657" s="308" t="s">
        <v>1216</v>
      </c>
      <c r="D657" s="424">
        <v>2</v>
      </c>
      <c r="E657" s="246" t="s">
        <v>6</v>
      </c>
      <c r="F657" s="321">
        <v>1385.39</v>
      </c>
      <c r="G657" s="365">
        <v>0</v>
      </c>
      <c r="H657" s="261">
        <f t="shared" si="151"/>
        <v>1385.39</v>
      </c>
      <c r="I657" s="240">
        <f t="shared" si="152"/>
        <v>2770.78</v>
      </c>
      <c r="J657" s="776"/>
    </row>
    <row r="658" spans="1:10" s="28" customFormat="1" ht="15.75" thickBot="1" x14ac:dyDescent="0.3">
      <c r="A658" s="232">
        <v>42</v>
      </c>
      <c r="B658" s="232"/>
      <c r="C658" s="233" t="s">
        <v>63</v>
      </c>
      <c r="D658" s="257"/>
      <c r="E658" s="232"/>
      <c r="F658" s="258"/>
      <c r="G658" s="258"/>
      <c r="H658" s="269"/>
      <c r="I658" s="258"/>
      <c r="J658" s="752">
        <f>I659</f>
        <v>5866.8768000000009</v>
      </c>
    </row>
    <row r="659" spans="1:10" ht="21.75" customHeight="1" thickBot="1" x14ac:dyDescent="0.3">
      <c r="A659" s="288" t="s">
        <v>1805</v>
      </c>
      <c r="B659" s="302" t="s">
        <v>374</v>
      </c>
      <c r="C659" s="306" t="s">
        <v>74</v>
      </c>
      <c r="D659" s="424">
        <v>500.16</v>
      </c>
      <c r="E659" s="290" t="s">
        <v>15</v>
      </c>
      <c r="F659" s="292">
        <v>0</v>
      </c>
      <c r="G659" s="366">
        <v>11.73</v>
      </c>
      <c r="H659" s="291">
        <f t="shared" si="146"/>
        <v>11.73</v>
      </c>
      <c r="I659" s="292">
        <f>D659*H659</f>
        <v>5866.8768000000009</v>
      </c>
      <c r="J659" s="221"/>
    </row>
    <row r="660" spans="1:10" ht="28.5" customHeight="1" thickBot="1" x14ac:dyDescent="0.3">
      <c r="A660" s="344"/>
      <c r="B660" s="325"/>
      <c r="C660" s="345" t="s">
        <v>1157</v>
      </c>
      <c r="D660" s="367"/>
      <c r="E660" s="345"/>
      <c r="F660" s="368"/>
      <c r="G660" s="368"/>
      <c r="H660" s="348"/>
      <c r="I660" s="349"/>
      <c r="J660" s="754">
        <f>SUM(I661:I814)</f>
        <v>488521.96729999984</v>
      </c>
    </row>
    <row r="661" spans="1:10" ht="21" customHeight="1" thickBot="1" x14ac:dyDescent="0.3">
      <c r="A661" s="232">
        <v>43</v>
      </c>
      <c r="B661" s="232" t="s">
        <v>458</v>
      </c>
      <c r="C661" s="233" t="s">
        <v>4</v>
      </c>
      <c r="D661" s="257"/>
      <c r="E661" s="232"/>
      <c r="F661" s="258"/>
      <c r="G661" s="258"/>
      <c r="H661" s="259">
        <f t="shared" ref="H661:H851" si="153">F661+G661</f>
        <v>0</v>
      </c>
      <c r="I661" s="258"/>
      <c r="J661" s="224"/>
    </row>
    <row r="662" spans="1:10" ht="23.25" customHeight="1" x14ac:dyDescent="0.25">
      <c r="A662" s="318" t="s">
        <v>1806</v>
      </c>
      <c r="B662" s="297" t="s">
        <v>119</v>
      </c>
      <c r="C662" s="260" t="s">
        <v>120</v>
      </c>
      <c r="D662" s="424">
        <v>1</v>
      </c>
      <c r="E662" s="239" t="s">
        <v>78</v>
      </c>
      <c r="F662" s="351">
        <v>1041.0999999999999</v>
      </c>
      <c r="G662" s="293">
        <v>0</v>
      </c>
      <c r="H662" s="275">
        <f>F662+G662</f>
        <v>1041.0999999999999</v>
      </c>
      <c r="I662" s="316">
        <f>H662*D662</f>
        <v>1041.0999999999999</v>
      </c>
      <c r="J662" s="759"/>
    </row>
    <row r="663" spans="1:10" ht="15.75" thickBot="1" x14ac:dyDescent="0.3">
      <c r="A663" s="314" t="s">
        <v>1807</v>
      </c>
      <c r="B663" s="283" t="s">
        <v>121</v>
      </c>
      <c r="C663" s="308" t="s">
        <v>92</v>
      </c>
      <c r="D663" s="424">
        <v>60</v>
      </c>
      <c r="E663" s="253" t="s">
        <v>17</v>
      </c>
      <c r="F663" s="352">
        <v>89.41</v>
      </c>
      <c r="G663" s="369">
        <v>0</v>
      </c>
      <c r="H663" s="315">
        <f>F663+G663</f>
        <v>89.41</v>
      </c>
      <c r="I663" s="304">
        <f>H663*D663</f>
        <v>5364.5999999999995</v>
      </c>
      <c r="J663" s="761"/>
    </row>
    <row r="664" spans="1:10" ht="15.75" thickBot="1" x14ac:dyDescent="0.3">
      <c r="A664" s="232">
        <v>44</v>
      </c>
      <c r="B664" s="232" t="s">
        <v>459</v>
      </c>
      <c r="C664" s="233" t="s">
        <v>460</v>
      </c>
      <c r="D664" s="284"/>
      <c r="E664" s="232"/>
      <c r="F664" s="258"/>
      <c r="G664" s="258"/>
      <c r="H664" s="259"/>
      <c r="I664" s="280"/>
      <c r="J664" s="224"/>
    </row>
    <row r="665" spans="1:10" x14ac:dyDescent="0.25">
      <c r="A665" s="318" t="s">
        <v>1808</v>
      </c>
      <c r="B665" s="297" t="s">
        <v>462</v>
      </c>
      <c r="C665" s="260" t="s">
        <v>461</v>
      </c>
      <c r="D665" s="424">
        <v>124.3</v>
      </c>
      <c r="E665" s="239" t="s">
        <v>15</v>
      </c>
      <c r="F665" s="351">
        <v>47.62</v>
      </c>
      <c r="G665" s="351">
        <v>44.35</v>
      </c>
      <c r="H665" s="311">
        <f t="shared" ref="H665:H721" si="154">F665+G665</f>
        <v>91.97</v>
      </c>
      <c r="I665" s="316">
        <f t="shared" ref="I665:I721" si="155">H665*D665</f>
        <v>11431.870999999999</v>
      </c>
      <c r="J665" s="759"/>
    </row>
    <row r="666" spans="1:10" x14ac:dyDescent="0.25">
      <c r="A666" s="285" t="s">
        <v>1809</v>
      </c>
      <c r="B666" s="273" t="s">
        <v>526</v>
      </c>
      <c r="C666" s="262" t="s">
        <v>525</v>
      </c>
      <c r="D666" s="424">
        <v>48</v>
      </c>
      <c r="E666" s="246" t="s">
        <v>17</v>
      </c>
      <c r="F666" s="247">
        <v>0</v>
      </c>
      <c r="G666" s="321">
        <v>10.39</v>
      </c>
      <c r="H666" s="311">
        <f t="shared" ref="H666:H668" si="156">F666+G666</f>
        <v>10.39</v>
      </c>
      <c r="I666" s="316">
        <f t="shared" ref="I666:I668" si="157">H666*D666</f>
        <v>498.72</v>
      </c>
      <c r="J666" s="760"/>
    </row>
    <row r="667" spans="1:10" x14ac:dyDescent="0.25">
      <c r="A667" s="285" t="s">
        <v>1810</v>
      </c>
      <c r="B667" s="273" t="s">
        <v>391</v>
      </c>
      <c r="C667" s="262" t="s">
        <v>392</v>
      </c>
      <c r="D667" s="424">
        <v>24</v>
      </c>
      <c r="E667" s="246" t="s">
        <v>651</v>
      </c>
      <c r="F667" s="321">
        <v>15.7</v>
      </c>
      <c r="G667" s="321">
        <v>4.0199999999999996</v>
      </c>
      <c r="H667" s="311">
        <f t="shared" si="156"/>
        <v>19.72</v>
      </c>
      <c r="I667" s="316">
        <f t="shared" si="157"/>
        <v>473.28</v>
      </c>
      <c r="J667" s="760"/>
    </row>
    <row r="668" spans="1:10" ht="15.75" thickBot="1" x14ac:dyDescent="0.3">
      <c r="A668" s="314" t="s">
        <v>1811</v>
      </c>
      <c r="B668" s="283" t="s">
        <v>130</v>
      </c>
      <c r="C668" s="308" t="s">
        <v>18</v>
      </c>
      <c r="D668" s="424">
        <v>55.2</v>
      </c>
      <c r="E668" s="253" t="s">
        <v>15</v>
      </c>
      <c r="F668" s="352">
        <v>8.15</v>
      </c>
      <c r="G668" s="352">
        <v>4.83</v>
      </c>
      <c r="H668" s="311">
        <f t="shared" si="156"/>
        <v>12.98</v>
      </c>
      <c r="I668" s="316">
        <f t="shared" si="157"/>
        <v>716.49600000000009</v>
      </c>
      <c r="J668" s="761"/>
    </row>
    <row r="669" spans="1:10" ht="15.75" thickBot="1" x14ac:dyDescent="0.3">
      <c r="A669" s="232">
        <v>45</v>
      </c>
      <c r="B669" s="232" t="s">
        <v>465</v>
      </c>
      <c r="C669" s="233" t="s">
        <v>466</v>
      </c>
      <c r="D669" s="257"/>
      <c r="E669" s="232"/>
      <c r="F669" s="258"/>
      <c r="G669" s="258"/>
      <c r="H669" s="259"/>
      <c r="I669" s="280"/>
      <c r="J669" s="224"/>
    </row>
    <row r="670" spans="1:10" x14ac:dyDescent="0.25">
      <c r="A670" s="237" t="s">
        <v>1812</v>
      </c>
      <c r="B670" s="297" t="s">
        <v>527</v>
      </c>
      <c r="C670" s="260" t="s">
        <v>528</v>
      </c>
      <c r="D670" s="424">
        <v>18.68</v>
      </c>
      <c r="E670" s="239" t="s">
        <v>20</v>
      </c>
      <c r="F670" s="293">
        <v>0</v>
      </c>
      <c r="G670" s="351">
        <v>335</v>
      </c>
      <c r="H670" s="311">
        <f t="shared" si="154"/>
        <v>335</v>
      </c>
      <c r="I670" s="316">
        <f t="shared" si="155"/>
        <v>6257.8</v>
      </c>
      <c r="J670" s="768"/>
    </row>
    <row r="671" spans="1:10" x14ac:dyDescent="0.25">
      <c r="A671" s="243" t="s">
        <v>1813</v>
      </c>
      <c r="B671" s="273" t="s">
        <v>529</v>
      </c>
      <c r="C671" s="262" t="s">
        <v>530</v>
      </c>
      <c r="D671" s="424">
        <v>5.9</v>
      </c>
      <c r="E671" s="246" t="s">
        <v>20</v>
      </c>
      <c r="F671" s="294">
        <v>0</v>
      </c>
      <c r="G671" s="321">
        <v>100.5</v>
      </c>
      <c r="H671" s="286">
        <f t="shared" si="154"/>
        <v>100.5</v>
      </c>
      <c r="I671" s="287">
        <f t="shared" si="155"/>
        <v>592.95000000000005</v>
      </c>
      <c r="J671" s="769"/>
    </row>
    <row r="672" spans="1:10" ht="21.75" customHeight="1" x14ac:dyDescent="0.25">
      <c r="A672" s="243" t="s">
        <v>1814</v>
      </c>
      <c r="B672" s="273" t="s">
        <v>140</v>
      </c>
      <c r="C672" s="262" t="s">
        <v>139</v>
      </c>
      <c r="D672" s="424">
        <v>34.03</v>
      </c>
      <c r="E672" s="246" t="s">
        <v>20</v>
      </c>
      <c r="F672" s="247">
        <v>0</v>
      </c>
      <c r="G672" s="321">
        <v>67</v>
      </c>
      <c r="H672" s="286">
        <f t="shared" si="154"/>
        <v>67</v>
      </c>
      <c r="I672" s="287">
        <f t="shared" si="155"/>
        <v>2280.0100000000002</v>
      </c>
      <c r="J672" s="769"/>
    </row>
    <row r="673" spans="1:10" x14ac:dyDescent="0.25">
      <c r="A673" s="243" t="s">
        <v>1815</v>
      </c>
      <c r="B673" s="273" t="s">
        <v>165</v>
      </c>
      <c r="C673" s="262" t="s">
        <v>376</v>
      </c>
      <c r="D673" s="424">
        <v>31.6</v>
      </c>
      <c r="E673" s="246" t="s">
        <v>15</v>
      </c>
      <c r="F673" s="294">
        <v>0</v>
      </c>
      <c r="G673" s="321">
        <v>8.3800000000000008</v>
      </c>
      <c r="H673" s="286">
        <f t="shared" si="154"/>
        <v>8.3800000000000008</v>
      </c>
      <c r="I673" s="287">
        <f t="shared" si="155"/>
        <v>264.80800000000005</v>
      </c>
      <c r="J673" s="769"/>
    </row>
    <row r="674" spans="1:10" ht="15.75" thickBot="1" x14ac:dyDescent="0.3">
      <c r="A674" s="251" t="s">
        <v>1816</v>
      </c>
      <c r="B674" s="283" t="s">
        <v>142</v>
      </c>
      <c r="C674" s="308" t="s">
        <v>141</v>
      </c>
      <c r="D674" s="424">
        <v>332.2</v>
      </c>
      <c r="E674" s="253" t="s">
        <v>15</v>
      </c>
      <c r="F674" s="369">
        <v>0</v>
      </c>
      <c r="G674" s="352">
        <v>10.050000000000001</v>
      </c>
      <c r="H674" s="315">
        <f t="shared" si="154"/>
        <v>10.050000000000001</v>
      </c>
      <c r="I674" s="304">
        <f t="shared" si="155"/>
        <v>3338.61</v>
      </c>
      <c r="J674" s="770"/>
    </row>
    <row r="675" spans="1:10" ht="15.75" thickBot="1" x14ac:dyDescent="0.3">
      <c r="A675" s="232">
        <v>46</v>
      </c>
      <c r="B675" s="266" t="s">
        <v>531</v>
      </c>
      <c r="C675" s="272" t="s">
        <v>532</v>
      </c>
      <c r="D675" s="257"/>
      <c r="E675" s="232"/>
      <c r="F675" s="268"/>
      <c r="G675" s="268"/>
      <c r="H675" s="269"/>
      <c r="I675" s="258"/>
      <c r="J675" s="225"/>
    </row>
    <row r="676" spans="1:10" x14ac:dyDescent="0.25">
      <c r="A676" s="237" t="s">
        <v>1817</v>
      </c>
      <c r="B676" s="297" t="s">
        <v>533</v>
      </c>
      <c r="C676" s="260" t="s">
        <v>534</v>
      </c>
      <c r="D676" s="424">
        <v>350</v>
      </c>
      <c r="E676" s="239" t="s">
        <v>42</v>
      </c>
      <c r="F676" s="351">
        <v>1.75</v>
      </c>
      <c r="G676" s="240">
        <v>0</v>
      </c>
      <c r="H676" s="311">
        <f t="shared" si="154"/>
        <v>1.75</v>
      </c>
      <c r="I676" s="316">
        <f t="shared" si="155"/>
        <v>612.5</v>
      </c>
      <c r="J676" s="768"/>
    </row>
    <row r="677" spans="1:10" x14ac:dyDescent="0.25">
      <c r="A677" s="243" t="s">
        <v>1818</v>
      </c>
      <c r="B677" s="273" t="s">
        <v>368</v>
      </c>
      <c r="C677" s="262" t="s">
        <v>91</v>
      </c>
      <c r="D677" s="424">
        <v>33.6</v>
      </c>
      <c r="E677" s="246" t="s">
        <v>15</v>
      </c>
      <c r="F677" s="247">
        <v>0</v>
      </c>
      <c r="G677" s="321">
        <v>6.7</v>
      </c>
      <c r="H677" s="286">
        <f t="shared" si="154"/>
        <v>6.7</v>
      </c>
      <c r="I677" s="287">
        <f t="shared" si="155"/>
        <v>225.12</v>
      </c>
      <c r="J677" s="769"/>
    </row>
    <row r="678" spans="1:10" x14ac:dyDescent="0.25">
      <c r="A678" s="243" t="s">
        <v>1819</v>
      </c>
      <c r="B678" s="273" t="s">
        <v>535</v>
      </c>
      <c r="C678" s="262" t="s">
        <v>536</v>
      </c>
      <c r="D678" s="424">
        <v>4.25</v>
      </c>
      <c r="E678" s="246" t="s">
        <v>17</v>
      </c>
      <c r="F678" s="247">
        <v>0</v>
      </c>
      <c r="G678" s="321">
        <v>8.3800000000000008</v>
      </c>
      <c r="H678" s="286">
        <f t="shared" si="154"/>
        <v>8.3800000000000008</v>
      </c>
      <c r="I678" s="287">
        <f t="shared" si="155"/>
        <v>35.615000000000002</v>
      </c>
      <c r="J678" s="769"/>
    </row>
    <row r="679" spans="1:10" x14ac:dyDescent="0.25">
      <c r="A679" s="243" t="s">
        <v>1820</v>
      </c>
      <c r="B679" s="273" t="s">
        <v>537</v>
      </c>
      <c r="C679" s="262" t="s">
        <v>538</v>
      </c>
      <c r="D679" s="424">
        <v>1</v>
      </c>
      <c r="E679" s="246" t="s">
        <v>6</v>
      </c>
      <c r="F679" s="247">
        <v>0</v>
      </c>
      <c r="G679" s="321">
        <v>18.559999999999999</v>
      </c>
      <c r="H679" s="286">
        <f t="shared" si="154"/>
        <v>18.559999999999999</v>
      </c>
      <c r="I679" s="287">
        <f t="shared" si="155"/>
        <v>18.559999999999999</v>
      </c>
      <c r="J679" s="769"/>
    </row>
    <row r="680" spans="1:10" x14ac:dyDescent="0.25">
      <c r="A680" s="243" t="s">
        <v>1821</v>
      </c>
      <c r="B680" s="273" t="s">
        <v>539</v>
      </c>
      <c r="C680" s="262" t="s">
        <v>540</v>
      </c>
      <c r="D680" s="424">
        <v>4.9000000000000004</v>
      </c>
      <c r="E680" s="246" t="s">
        <v>17</v>
      </c>
      <c r="F680" s="247">
        <v>0</v>
      </c>
      <c r="G680" s="321">
        <v>11.14</v>
      </c>
      <c r="H680" s="286">
        <f t="shared" si="154"/>
        <v>11.14</v>
      </c>
      <c r="I680" s="287">
        <f t="shared" si="155"/>
        <v>54.586000000000006</v>
      </c>
      <c r="J680" s="769"/>
    </row>
    <row r="681" spans="1:10" x14ac:dyDescent="0.25">
      <c r="A681" s="243" t="s">
        <v>1822</v>
      </c>
      <c r="B681" s="273" t="s">
        <v>144</v>
      </c>
      <c r="C681" s="262" t="s">
        <v>22</v>
      </c>
      <c r="D681" s="424">
        <v>11.35</v>
      </c>
      <c r="E681" s="246" t="s">
        <v>15</v>
      </c>
      <c r="F681" s="247">
        <v>0</v>
      </c>
      <c r="G681" s="321">
        <v>25.98</v>
      </c>
      <c r="H681" s="286">
        <f t="shared" si="154"/>
        <v>25.98</v>
      </c>
      <c r="I681" s="287">
        <f t="shared" si="155"/>
        <v>294.87299999999999</v>
      </c>
      <c r="J681" s="769"/>
    </row>
    <row r="682" spans="1:10" x14ac:dyDescent="0.25">
      <c r="A682" s="243" t="s">
        <v>1823</v>
      </c>
      <c r="B682" s="273" t="s">
        <v>145</v>
      </c>
      <c r="C682" s="262" t="s">
        <v>541</v>
      </c>
      <c r="D682" s="424">
        <v>2</v>
      </c>
      <c r="E682" s="246" t="s">
        <v>6</v>
      </c>
      <c r="F682" s="247">
        <v>0</v>
      </c>
      <c r="G682" s="321">
        <v>37.86</v>
      </c>
      <c r="H682" s="286">
        <f t="shared" si="154"/>
        <v>37.86</v>
      </c>
      <c r="I682" s="287">
        <f t="shared" si="155"/>
        <v>75.72</v>
      </c>
      <c r="J682" s="769"/>
    </row>
    <row r="683" spans="1:10" x14ac:dyDescent="0.25">
      <c r="A683" s="243" t="s">
        <v>1824</v>
      </c>
      <c r="B683" s="273" t="s">
        <v>542</v>
      </c>
      <c r="C683" s="262" t="s">
        <v>543</v>
      </c>
      <c r="D683" s="424">
        <v>2</v>
      </c>
      <c r="E683" s="246" t="s">
        <v>6</v>
      </c>
      <c r="F683" s="247">
        <v>0</v>
      </c>
      <c r="G683" s="321">
        <v>5.09</v>
      </c>
      <c r="H683" s="286">
        <f t="shared" si="154"/>
        <v>5.09</v>
      </c>
      <c r="I683" s="287">
        <f t="shared" si="155"/>
        <v>10.18</v>
      </c>
      <c r="J683" s="769"/>
    </row>
    <row r="684" spans="1:10" x14ac:dyDescent="0.25">
      <c r="A684" s="243" t="s">
        <v>1825</v>
      </c>
      <c r="B684" s="273" t="s">
        <v>544</v>
      </c>
      <c r="C684" s="262" t="s">
        <v>545</v>
      </c>
      <c r="D684" s="424">
        <v>1</v>
      </c>
      <c r="E684" s="246" t="s">
        <v>6</v>
      </c>
      <c r="F684" s="247">
        <v>0</v>
      </c>
      <c r="G684" s="321">
        <v>48.04</v>
      </c>
      <c r="H684" s="286">
        <f t="shared" si="154"/>
        <v>48.04</v>
      </c>
      <c r="I684" s="287">
        <f t="shared" si="155"/>
        <v>48.04</v>
      </c>
      <c r="J684" s="769"/>
    </row>
    <row r="685" spans="1:10" x14ac:dyDescent="0.25">
      <c r="A685" s="243" t="s">
        <v>1826</v>
      </c>
      <c r="B685" s="273" t="s">
        <v>546</v>
      </c>
      <c r="C685" s="262" t="s">
        <v>547</v>
      </c>
      <c r="D685" s="424">
        <v>1</v>
      </c>
      <c r="E685" s="246" t="s">
        <v>6</v>
      </c>
      <c r="F685" s="247">
        <v>0</v>
      </c>
      <c r="G685" s="321">
        <v>6.56</v>
      </c>
      <c r="H685" s="286">
        <f t="shared" si="154"/>
        <v>6.56</v>
      </c>
      <c r="I685" s="287">
        <f t="shared" si="155"/>
        <v>6.56</v>
      </c>
      <c r="J685" s="769"/>
    </row>
    <row r="686" spans="1:10" x14ac:dyDescent="0.25">
      <c r="A686" s="243" t="s">
        <v>1827</v>
      </c>
      <c r="B686" s="273" t="s">
        <v>548</v>
      </c>
      <c r="C686" s="262" t="s">
        <v>549</v>
      </c>
      <c r="D686" s="424">
        <v>1</v>
      </c>
      <c r="E686" s="246" t="s">
        <v>6</v>
      </c>
      <c r="F686" s="247">
        <v>0</v>
      </c>
      <c r="G686" s="321">
        <v>10.1</v>
      </c>
      <c r="H686" s="286">
        <f t="shared" si="154"/>
        <v>10.1</v>
      </c>
      <c r="I686" s="287">
        <f t="shared" si="155"/>
        <v>10.1</v>
      </c>
      <c r="J686" s="769"/>
    </row>
    <row r="687" spans="1:10" x14ac:dyDescent="0.25">
      <c r="A687" s="243" t="s">
        <v>1828</v>
      </c>
      <c r="B687" s="273" t="s">
        <v>550</v>
      </c>
      <c r="C687" s="262" t="s">
        <v>551</v>
      </c>
      <c r="D687" s="424">
        <v>1</v>
      </c>
      <c r="E687" s="246" t="s">
        <v>6</v>
      </c>
      <c r="F687" s="247">
        <v>0</v>
      </c>
      <c r="G687" s="321">
        <v>19.18</v>
      </c>
      <c r="H687" s="286">
        <f t="shared" si="154"/>
        <v>19.18</v>
      </c>
      <c r="I687" s="287">
        <f t="shared" si="155"/>
        <v>19.18</v>
      </c>
      <c r="J687" s="769"/>
    </row>
    <row r="688" spans="1:10" x14ac:dyDescent="0.25">
      <c r="A688" s="243" t="s">
        <v>1829</v>
      </c>
      <c r="B688" s="273" t="s">
        <v>148</v>
      </c>
      <c r="C688" s="262" t="s">
        <v>149</v>
      </c>
      <c r="D688" s="424">
        <v>6</v>
      </c>
      <c r="E688" s="246" t="s">
        <v>6</v>
      </c>
      <c r="F688" s="247">
        <v>0</v>
      </c>
      <c r="G688" s="321">
        <v>16.8</v>
      </c>
      <c r="H688" s="286">
        <f t="shared" si="154"/>
        <v>16.8</v>
      </c>
      <c r="I688" s="287">
        <f t="shared" si="155"/>
        <v>100.80000000000001</v>
      </c>
      <c r="J688" s="769"/>
    </row>
    <row r="689" spans="1:10" x14ac:dyDescent="0.25">
      <c r="A689" s="243" t="s">
        <v>1830</v>
      </c>
      <c r="B689" s="273" t="s">
        <v>159</v>
      </c>
      <c r="C689" s="262" t="s">
        <v>375</v>
      </c>
      <c r="D689" s="424">
        <v>400</v>
      </c>
      <c r="E689" s="246" t="s">
        <v>6</v>
      </c>
      <c r="F689" s="247">
        <v>0</v>
      </c>
      <c r="G689" s="321">
        <v>4.2</v>
      </c>
      <c r="H689" s="286">
        <f t="shared" si="154"/>
        <v>4.2</v>
      </c>
      <c r="I689" s="287">
        <f t="shared" si="155"/>
        <v>1680</v>
      </c>
      <c r="J689" s="769"/>
    </row>
    <row r="690" spans="1:10" x14ac:dyDescent="0.25">
      <c r="A690" s="243" t="s">
        <v>1831</v>
      </c>
      <c r="B690" s="273" t="s">
        <v>162</v>
      </c>
      <c r="C690" s="262" t="s">
        <v>390</v>
      </c>
      <c r="D690" s="424">
        <v>7</v>
      </c>
      <c r="E690" s="246" t="s">
        <v>6</v>
      </c>
      <c r="F690" s="247">
        <v>0</v>
      </c>
      <c r="G690" s="321">
        <v>16.8</v>
      </c>
      <c r="H690" s="286">
        <f t="shared" si="154"/>
        <v>16.8</v>
      </c>
      <c r="I690" s="287">
        <f t="shared" si="155"/>
        <v>117.60000000000001</v>
      </c>
      <c r="J690" s="769"/>
    </row>
    <row r="691" spans="1:10" ht="15.75" thickBot="1" x14ac:dyDescent="0.3">
      <c r="A691" s="251" t="s">
        <v>1832</v>
      </c>
      <c r="B691" s="283" t="s">
        <v>552</v>
      </c>
      <c r="C691" s="308" t="s">
        <v>553</v>
      </c>
      <c r="D691" s="424">
        <v>6</v>
      </c>
      <c r="E691" s="253" t="s">
        <v>6</v>
      </c>
      <c r="F691" s="255">
        <v>0</v>
      </c>
      <c r="G691" s="352">
        <v>3.35</v>
      </c>
      <c r="H691" s="315">
        <f t="shared" si="154"/>
        <v>3.35</v>
      </c>
      <c r="I691" s="304">
        <f t="shared" si="155"/>
        <v>20.100000000000001</v>
      </c>
      <c r="J691" s="770"/>
    </row>
    <row r="692" spans="1:10" s="28" customFormat="1" ht="15.75" thickBot="1" x14ac:dyDescent="0.3">
      <c r="A692" s="232">
        <v>47</v>
      </c>
      <c r="B692" s="266" t="s">
        <v>469</v>
      </c>
      <c r="C692" s="370" t="s">
        <v>554</v>
      </c>
      <c r="D692" s="257"/>
      <c r="E692" s="232"/>
      <c r="F692" s="258"/>
      <c r="G692" s="258"/>
      <c r="H692" s="259"/>
      <c r="I692" s="280"/>
      <c r="J692" s="225"/>
    </row>
    <row r="693" spans="1:10" ht="22.5" customHeight="1" x14ac:dyDescent="0.25">
      <c r="A693" s="237" t="s">
        <v>1833</v>
      </c>
      <c r="B693" s="297" t="s">
        <v>471</v>
      </c>
      <c r="C693" s="260" t="s">
        <v>472</v>
      </c>
      <c r="D693" s="424">
        <v>114</v>
      </c>
      <c r="E693" s="239" t="s">
        <v>20</v>
      </c>
      <c r="F693" s="351">
        <v>20.43</v>
      </c>
      <c r="G693" s="351">
        <v>90.45</v>
      </c>
      <c r="H693" s="311">
        <f t="shared" si="154"/>
        <v>110.88</v>
      </c>
      <c r="I693" s="316">
        <f t="shared" si="155"/>
        <v>12640.32</v>
      </c>
      <c r="J693" s="768"/>
    </row>
    <row r="694" spans="1:10" ht="27" customHeight="1" thickBot="1" x14ac:dyDescent="0.3">
      <c r="A694" s="251" t="s">
        <v>1834</v>
      </c>
      <c r="B694" s="283" t="s">
        <v>163</v>
      </c>
      <c r="C694" s="308" t="s">
        <v>164</v>
      </c>
      <c r="D694" s="424">
        <v>114</v>
      </c>
      <c r="E694" s="253" t="s">
        <v>20</v>
      </c>
      <c r="F694" s="352">
        <v>77.5</v>
      </c>
      <c r="G694" s="352">
        <v>10.050000000000001</v>
      </c>
      <c r="H694" s="315">
        <f t="shared" si="154"/>
        <v>87.55</v>
      </c>
      <c r="I694" s="304">
        <f t="shared" si="155"/>
        <v>9980.6999999999989</v>
      </c>
      <c r="J694" s="770"/>
    </row>
    <row r="695" spans="1:10" s="28" customFormat="1" ht="15.75" thickBot="1" x14ac:dyDescent="0.3">
      <c r="A695" s="232">
        <v>48</v>
      </c>
      <c r="B695" s="266" t="s">
        <v>411</v>
      </c>
      <c r="C695" s="272" t="s">
        <v>406</v>
      </c>
      <c r="D695" s="257"/>
      <c r="E695" s="232"/>
      <c r="F695" s="258"/>
      <c r="G695" s="280"/>
      <c r="H695" s="259"/>
      <c r="I695" s="280"/>
      <c r="J695" s="225"/>
    </row>
    <row r="696" spans="1:10" x14ac:dyDescent="0.25">
      <c r="A696" s="237" t="s">
        <v>1835</v>
      </c>
      <c r="B696" s="297" t="s">
        <v>407</v>
      </c>
      <c r="C696" s="260" t="s">
        <v>408</v>
      </c>
      <c r="D696" s="424">
        <v>13.08</v>
      </c>
      <c r="E696" s="239" t="s">
        <v>20</v>
      </c>
      <c r="F696" s="240">
        <v>0</v>
      </c>
      <c r="G696" s="351">
        <v>41.88</v>
      </c>
      <c r="H696" s="311">
        <f t="shared" si="154"/>
        <v>41.88</v>
      </c>
      <c r="I696" s="316">
        <f t="shared" si="155"/>
        <v>547.79040000000009</v>
      </c>
      <c r="J696" s="768"/>
    </row>
    <row r="697" spans="1:10" x14ac:dyDescent="0.25">
      <c r="A697" s="243" t="s">
        <v>1836</v>
      </c>
      <c r="B697" s="273" t="s">
        <v>348</v>
      </c>
      <c r="C697" s="262" t="s">
        <v>349</v>
      </c>
      <c r="D697" s="424">
        <v>29.07</v>
      </c>
      <c r="E697" s="246" t="s">
        <v>20</v>
      </c>
      <c r="F697" s="247">
        <v>0</v>
      </c>
      <c r="G697" s="321">
        <v>50.25</v>
      </c>
      <c r="H697" s="286">
        <f t="shared" si="154"/>
        <v>50.25</v>
      </c>
      <c r="I697" s="287">
        <f t="shared" si="155"/>
        <v>1460.7674999999999</v>
      </c>
      <c r="J697" s="769"/>
    </row>
    <row r="698" spans="1:10" ht="15.75" thickBot="1" x14ac:dyDescent="0.3">
      <c r="A698" s="251" t="s">
        <v>1837</v>
      </c>
      <c r="B698" s="283" t="s">
        <v>350</v>
      </c>
      <c r="C698" s="308" t="s">
        <v>351</v>
      </c>
      <c r="D698" s="424">
        <v>21.6</v>
      </c>
      <c r="E698" s="253" t="s">
        <v>20</v>
      </c>
      <c r="F698" s="255">
        <v>0</v>
      </c>
      <c r="G698" s="352">
        <v>7.2</v>
      </c>
      <c r="H698" s="315">
        <f t="shared" si="154"/>
        <v>7.2</v>
      </c>
      <c r="I698" s="304">
        <f t="shared" si="155"/>
        <v>155.52000000000001</v>
      </c>
      <c r="J698" s="770"/>
    </row>
    <row r="699" spans="1:10" s="28" customFormat="1" ht="15.75" thickBot="1" x14ac:dyDescent="0.3">
      <c r="A699" s="232">
        <v>49</v>
      </c>
      <c r="B699" s="266" t="s">
        <v>555</v>
      </c>
      <c r="C699" s="370" t="s">
        <v>556</v>
      </c>
      <c r="D699" s="257"/>
      <c r="E699" s="232"/>
      <c r="F699" s="258"/>
      <c r="G699" s="258"/>
      <c r="H699" s="259"/>
      <c r="I699" s="280"/>
      <c r="J699" s="225"/>
    </row>
    <row r="700" spans="1:10" ht="15.75" thickBot="1" x14ac:dyDescent="0.3">
      <c r="A700" s="288" t="s">
        <v>1838</v>
      </c>
      <c r="B700" s="302" t="s">
        <v>682</v>
      </c>
      <c r="C700" s="306" t="s">
        <v>683</v>
      </c>
      <c r="D700" s="424">
        <v>70.58</v>
      </c>
      <c r="E700" s="371" t="s">
        <v>20</v>
      </c>
      <c r="F700" s="292">
        <v>0</v>
      </c>
      <c r="G700" s="366">
        <v>12.74</v>
      </c>
      <c r="H700" s="372">
        <v>11.31</v>
      </c>
      <c r="I700" s="324">
        <f t="shared" si="155"/>
        <v>798.25980000000004</v>
      </c>
      <c r="J700" s="222"/>
    </row>
    <row r="701" spans="1:10" s="28" customFormat="1" ht="15.75" thickBot="1" x14ac:dyDescent="0.3">
      <c r="A701" s="232">
        <v>50</v>
      </c>
      <c r="B701" s="266" t="s">
        <v>410</v>
      </c>
      <c r="C701" s="272" t="s">
        <v>409</v>
      </c>
      <c r="D701" s="257"/>
      <c r="E701" s="232"/>
      <c r="F701" s="258"/>
      <c r="G701" s="258"/>
      <c r="H701" s="259"/>
      <c r="I701" s="280"/>
      <c r="J701" s="225"/>
    </row>
    <row r="702" spans="1:10" x14ac:dyDescent="0.25">
      <c r="A702" s="237" t="s">
        <v>1839</v>
      </c>
      <c r="B702" s="297" t="s">
        <v>412</v>
      </c>
      <c r="C702" s="260" t="s">
        <v>413</v>
      </c>
      <c r="D702" s="424">
        <v>75.11</v>
      </c>
      <c r="E702" s="239" t="s">
        <v>15</v>
      </c>
      <c r="F702" s="351">
        <v>33.44</v>
      </c>
      <c r="G702" s="351">
        <v>48.25</v>
      </c>
      <c r="H702" s="311">
        <f t="shared" si="154"/>
        <v>81.69</v>
      </c>
      <c r="I702" s="316">
        <f t="shared" si="155"/>
        <v>6135.7358999999997</v>
      </c>
      <c r="J702" s="768"/>
    </row>
    <row r="703" spans="1:10" x14ac:dyDescent="0.25">
      <c r="A703" s="243" t="s">
        <v>1840</v>
      </c>
      <c r="B703" s="273" t="s">
        <v>219</v>
      </c>
      <c r="C703" s="262" t="s">
        <v>41</v>
      </c>
      <c r="D703" s="424">
        <v>127.83</v>
      </c>
      <c r="E703" s="246" t="s">
        <v>15</v>
      </c>
      <c r="F703" s="321">
        <v>140.86000000000001</v>
      </c>
      <c r="G703" s="321">
        <v>55.67</v>
      </c>
      <c r="H703" s="286">
        <f t="shared" si="154"/>
        <v>196.53000000000003</v>
      </c>
      <c r="I703" s="287">
        <f t="shared" si="155"/>
        <v>25122.429900000003</v>
      </c>
      <c r="J703" s="769"/>
    </row>
    <row r="704" spans="1:10" s="24" customFormat="1" x14ac:dyDescent="0.25">
      <c r="A704" s="243" t="s">
        <v>1841</v>
      </c>
      <c r="B704" s="273" t="s">
        <v>557</v>
      </c>
      <c r="C704" s="262" t="s">
        <v>558</v>
      </c>
      <c r="D704" s="424">
        <v>52.5</v>
      </c>
      <c r="E704" s="246" t="s">
        <v>15</v>
      </c>
      <c r="F704" s="247">
        <v>0</v>
      </c>
      <c r="G704" s="321">
        <v>5.71</v>
      </c>
      <c r="H704" s="286">
        <f t="shared" si="154"/>
        <v>5.71</v>
      </c>
      <c r="I704" s="287">
        <f t="shared" si="155"/>
        <v>299.77499999999998</v>
      </c>
      <c r="J704" s="769"/>
    </row>
    <row r="705" spans="1:10" s="24" customFormat="1" ht="20.25" customHeight="1" x14ac:dyDescent="0.25">
      <c r="A705" s="243" t="s">
        <v>1842</v>
      </c>
      <c r="B705" s="273" t="s">
        <v>559</v>
      </c>
      <c r="C705" s="262" t="s">
        <v>1158</v>
      </c>
      <c r="D705" s="424">
        <v>75.33</v>
      </c>
      <c r="E705" s="246" t="s">
        <v>15</v>
      </c>
      <c r="F705" s="247">
        <v>0</v>
      </c>
      <c r="G705" s="321">
        <v>6.8</v>
      </c>
      <c r="H705" s="286">
        <f t="shared" si="154"/>
        <v>6.8</v>
      </c>
      <c r="I705" s="287">
        <f t="shared" si="155"/>
        <v>512.24400000000003</v>
      </c>
      <c r="J705" s="769"/>
    </row>
    <row r="706" spans="1:10" s="24" customFormat="1" ht="15.75" thickBot="1" x14ac:dyDescent="0.3">
      <c r="A706" s="251" t="s">
        <v>1843</v>
      </c>
      <c r="B706" s="283" t="s">
        <v>560</v>
      </c>
      <c r="C706" s="308" t="s">
        <v>561</v>
      </c>
      <c r="D706" s="424">
        <v>84.85</v>
      </c>
      <c r="E706" s="253" t="s">
        <v>15</v>
      </c>
      <c r="F706" s="352">
        <v>106.06</v>
      </c>
      <c r="G706" s="352">
        <v>51.95</v>
      </c>
      <c r="H706" s="282">
        <f>F706+G706</f>
        <v>158.01</v>
      </c>
      <c r="I706" s="304">
        <f t="shared" si="155"/>
        <v>13407.148499999998</v>
      </c>
      <c r="J706" s="770"/>
    </row>
    <row r="707" spans="1:10" s="29" customFormat="1" ht="15.75" thickBot="1" x14ac:dyDescent="0.3">
      <c r="A707" s="232">
        <v>51</v>
      </c>
      <c r="B707" s="373" t="s">
        <v>414</v>
      </c>
      <c r="C707" s="374" t="s">
        <v>562</v>
      </c>
      <c r="D707" s="257"/>
      <c r="E707" s="232"/>
      <c r="F707" s="258"/>
      <c r="G707" s="258"/>
      <c r="H707" s="259"/>
      <c r="I707" s="280"/>
      <c r="J707" s="226"/>
    </row>
    <row r="708" spans="1:10" s="24" customFormat="1" ht="15.75" thickBot="1" x14ac:dyDescent="0.3">
      <c r="A708" s="288" t="s">
        <v>1844</v>
      </c>
      <c r="B708" s="302" t="s">
        <v>220</v>
      </c>
      <c r="C708" s="306" t="s">
        <v>221</v>
      </c>
      <c r="D708" s="424">
        <v>5329</v>
      </c>
      <c r="E708" s="290" t="s">
        <v>42</v>
      </c>
      <c r="F708" s="366">
        <v>10.78</v>
      </c>
      <c r="G708" s="366">
        <v>2.15</v>
      </c>
      <c r="H708" s="375">
        <f t="shared" si="154"/>
        <v>12.93</v>
      </c>
      <c r="I708" s="324">
        <f t="shared" si="155"/>
        <v>68903.97</v>
      </c>
      <c r="J708" s="219"/>
    </row>
    <row r="709" spans="1:10" s="28" customFormat="1" ht="15.75" thickBot="1" x14ac:dyDescent="0.3">
      <c r="A709" s="232">
        <v>52</v>
      </c>
      <c r="B709" s="266" t="s">
        <v>416</v>
      </c>
      <c r="C709" s="272" t="s">
        <v>417</v>
      </c>
      <c r="D709" s="257"/>
      <c r="E709" s="232"/>
      <c r="F709" s="258"/>
      <c r="G709" s="258"/>
      <c r="H709" s="259"/>
      <c r="I709" s="280"/>
      <c r="J709" s="225"/>
    </row>
    <row r="710" spans="1:10" x14ac:dyDescent="0.25">
      <c r="A710" s="237" t="s">
        <v>1845</v>
      </c>
      <c r="B710" s="297" t="s">
        <v>224</v>
      </c>
      <c r="C710" s="260" t="s">
        <v>225</v>
      </c>
      <c r="D710" s="424">
        <v>33.799999999999997</v>
      </c>
      <c r="E710" s="239" t="s">
        <v>20</v>
      </c>
      <c r="F710" s="351">
        <v>345.86</v>
      </c>
      <c r="G710" s="240"/>
      <c r="H710" s="311">
        <f t="shared" si="154"/>
        <v>345.86</v>
      </c>
      <c r="I710" s="316">
        <f t="shared" si="155"/>
        <v>11690.067999999999</v>
      </c>
      <c r="J710" s="768"/>
    </row>
    <row r="711" spans="1:10" x14ac:dyDescent="0.25">
      <c r="A711" s="243" t="s">
        <v>1846</v>
      </c>
      <c r="B711" s="273" t="s">
        <v>563</v>
      </c>
      <c r="C711" s="262" t="s">
        <v>564</v>
      </c>
      <c r="D711" s="424">
        <v>6.77</v>
      </c>
      <c r="E711" s="246" t="s">
        <v>20</v>
      </c>
      <c r="F711" s="321">
        <v>315.64</v>
      </c>
      <c r="G711" s="321">
        <v>100.5</v>
      </c>
      <c r="H711" s="286">
        <f t="shared" si="154"/>
        <v>416.14</v>
      </c>
      <c r="I711" s="287">
        <f t="shared" si="155"/>
        <v>2817.2677999999996</v>
      </c>
      <c r="J711" s="769"/>
    </row>
    <row r="712" spans="1:10" ht="24" customHeight="1" x14ac:dyDescent="0.25">
      <c r="A712" s="243" t="s">
        <v>1847</v>
      </c>
      <c r="B712" s="273" t="s">
        <v>484</v>
      </c>
      <c r="C712" s="262" t="s">
        <v>483</v>
      </c>
      <c r="D712" s="424">
        <v>40.57</v>
      </c>
      <c r="E712" s="246" t="s">
        <v>20</v>
      </c>
      <c r="F712" s="247">
        <v>0</v>
      </c>
      <c r="G712" s="321">
        <v>70.61</v>
      </c>
      <c r="H712" s="286">
        <f t="shared" si="154"/>
        <v>70.61</v>
      </c>
      <c r="I712" s="287">
        <f t="shared" si="155"/>
        <v>2864.6477</v>
      </c>
      <c r="J712" s="769"/>
    </row>
    <row r="713" spans="1:10" x14ac:dyDescent="0.25">
      <c r="A713" s="243" t="s">
        <v>1848</v>
      </c>
      <c r="B713" s="273" t="s">
        <v>486</v>
      </c>
      <c r="C713" s="262" t="s">
        <v>485</v>
      </c>
      <c r="D713" s="424">
        <v>1.68</v>
      </c>
      <c r="E713" s="246" t="s">
        <v>20</v>
      </c>
      <c r="F713" s="321">
        <v>127.49</v>
      </c>
      <c r="G713" s="321">
        <v>58.63</v>
      </c>
      <c r="H713" s="286">
        <f t="shared" si="154"/>
        <v>186.12</v>
      </c>
      <c r="I713" s="287">
        <f t="shared" si="155"/>
        <v>312.6816</v>
      </c>
      <c r="J713" s="769"/>
    </row>
    <row r="714" spans="1:10" ht="15.75" thickBot="1" x14ac:dyDescent="0.3">
      <c r="A714" s="251" t="s">
        <v>1849</v>
      </c>
      <c r="B714" s="283" t="s">
        <v>487</v>
      </c>
      <c r="C714" s="308" t="s">
        <v>488</v>
      </c>
      <c r="D714" s="424">
        <v>6</v>
      </c>
      <c r="E714" s="253" t="s">
        <v>20</v>
      </c>
      <c r="F714" s="352">
        <v>104.48</v>
      </c>
      <c r="G714" s="352">
        <v>25.13</v>
      </c>
      <c r="H714" s="315">
        <f t="shared" si="154"/>
        <v>129.61000000000001</v>
      </c>
      <c r="I714" s="304">
        <f t="shared" si="155"/>
        <v>777.66000000000008</v>
      </c>
      <c r="J714" s="770"/>
    </row>
    <row r="715" spans="1:10" s="28" customFormat="1" ht="15.75" thickBot="1" x14ac:dyDescent="0.3">
      <c r="A715" s="232">
        <v>53</v>
      </c>
      <c r="B715" s="266" t="s">
        <v>565</v>
      </c>
      <c r="C715" s="272" t="s">
        <v>566</v>
      </c>
      <c r="D715" s="257"/>
      <c r="E715" s="232"/>
      <c r="F715" s="258"/>
      <c r="G715" s="258"/>
      <c r="H715" s="259"/>
      <c r="I715" s="280"/>
      <c r="J715" s="225"/>
    </row>
    <row r="716" spans="1:10" ht="15.75" thickBot="1" x14ac:dyDescent="0.3">
      <c r="A716" s="376" t="s">
        <v>1850</v>
      </c>
      <c r="B716" s="302" t="s">
        <v>2102</v>
      </c>
      <c r="C716" s="306" t="s">
        <v>567</v>
      </c>
      <c r="D716" s="424">
        <v>312</v>
      </c>
      <c r="E716" s="290" t="s">
        <v>17</v>
      </c>
      <c r="F716" s="366">
        <v>25.54</v>
      </c>
      <c r="G716" s="366">
        <v>40.65</v>
      </c>
      <c r="H716" s="375">
        <f t="shared" si="154"/>
        <v>66.19</v>
      </c>
      <c r="I716" s="324">
        <f t="shared" si="155"/>
        <v>20651.28</v>
      </c>
      <c r="J716" s="222"/>
    </row>
    <row r="717" spans="1:10" s="28" customFormat="1" ht="15.75" thickBot="1" x14ac:dyDescent="0.3">
      <c r="A717" s="232">
        <v>54</v>
      </c>
      <c r="B717" s="266" t="s">
        <v>568</v>
      </c>
      <c r="C717" s="370" t="s">
        <v>569</v>
      </c>
      <c r="D717" s="257"/>
      <c r="E717" s="232"/>
      <c r="F717" s="258"/>
      <c r="G717" s="258"/>
      <c r="H717" s="259"/>
      <c r="I717" s="280"/>
      <c r="J717" s="225"/>
    </row>
    <row r="718" spans="1:10" ht="24" customHeight="1" thickBot="1" x14ac:dyDescent="0.3">
      <c r="A718" s="288" t="s">
        <v>1851</v>
      </c>
      <c r="B718" s="302" t="s">
        <v>570</v>
      </c>
      <c r="C718" s="306" t="s">
        <v>571</v>
      </c>
      <c r="D718" s="424">
        <v>59</v>
      </c>
      <c r="E718" s="290" t="s">
        <v>15</v>
      </c>
      <c r="F718" s="366">
        <v>107.73</v>
      </c>
      <c r="G718" s="366">
        <v>29.71</v>
      </c>
      <c r="H718" s="375">
        <f t="shared" si="154"/>
        <v>137.44</v>
      </c>
      <c r="I718" s="324">
        <f t="shared" si="155"/>
        <v>8108.96</v>
      </c>
      <c r="J718" s="222"/>
    </row>
    <row r="719" spans="1:10" s="28" customFormat="1" ht="15.75" thickBot="1" x14ac:dyDescent="0.3">
      <c r="A719" s="232">
        <v>55</v>
      </c>
      <c r="B719" s="266" t="s">
        <v>420</v>
      </c>
      <c r="C719" s="370" t="s">
        <v>421</v>
      </c>
      <c r="D719" s="257"/>
      <c r="E719" s="232"/>
      <c r="F719" s="258"/>
      <c r="G719" s="258"/>
      <c r="H719" s="259"/>
      <c r="I719" s="280"/>
      <c r="J719" s="225"/>
    </row>
    <row r="720" spans="1:10" x14ac:dyDescent="0.25">
      <c r="A720" s="237" t="s">
        <v>1852</v>
      </c>
      <c r="B720" s="297" t="s">
        <v>358</v>
      </c>
      <c r="C720" s="260" t="s">
        <v>359</v>
      </c>
      <c r="D720" s="424">
        <v>15.25</v>
      </c>
      <c r="E720" s="239" t="s">
        <v>20</v>
      </c>
      <c r="F720" s="351">
        <v>459.31</v>
      </c>
      <c r="G720" s="351">
        <v>307.51</v>
      </c>
      <c r="H720" s="311">
        <f t="shared" si="154"/>
        <v>766.81999999999994</v>
      </c>
      <c r="I720" s="316">
        <f t="shared" si="155"/>
        <v>11694.004999999999</v>
      </c>
      <c r="J720" s="768"/>
    </row>
    <row r="721" spans="1:10" x14ac:dyDescent="0.25">
      <c r="A721" s="243" t="s">
        <v>1853</v>
      </c>
      <c r="B721" s="273" t="s">
        <v>572</v>
      </c>
      <c r="C721" s="262" t="s">
        <v>573</v>
      </c>
      <c r="D721" s="424">
        <v>122.78</v>
      </c>
      <c r="E721" s="246" t="s">
        <v>15</v>
      </c>
      <c r="F721" s="321">
        <v>37.83</v>
      </c>
      <c r="G721" s="321">
        <v>29.51</v>
      </c>
      <c r="H721" s="286">
        <f t="shared" si="154"/>
        <v>67.34</v>
      </c>
      <c r="I721" s="287">
        <f t="shared" si="155"/>
        <v>8268.0051999999996</v>
      </c>
      <c r="J721" s="769"/>
    </row>
    <row r="722" spans="1:10" ht="15.75" thickBot="1" x14ac:dyDescent="0.3">
      <c r="A722" s="251" t="s">
        <v>1854</v>
      </c>
      <c r="B722" s="283" t="s">
        <v>574</v>
      </c>
      <c r="C722" s="308" t="s">
        <v>575</v>
      </c>
      <c r="D722" s="424">
        <v>141.15</v>
      </c>
      <c r="E722" s="253" t="s">
        <v>15</v>
      </c>
      <c r="F722" s="352">
        <v>38.67</v>
      </c>
      <c r="G722" s="352">
        <v>31.66</v>
      </c>
      <c r="H722" s="315">
        <f t="shared" ref="H722:H782" si="158">F722+G722</f>
        <v>70.33</v>
      </c>
      <c r="I722" s="304">
        <f t="shared" ref="I722:I782" si="159">H722*D722</f>
        <v>9927.0794999999998</v>
      </c>
      <c r="J722" s="770"/>
    </row>
    <row r="723" spans="1:10" s="28" customFormat="1" ht="15.75" thickBot="1" x14ac:dyDescent="0.3">
      <c r="A723" s="232">
        <v>56</v>
      </c>
      <c r="B723" s="266" t="s">
        <v>423</v>
      </c>
      <c r="C723" s="272" t="s">
        <v>576</v>
      </c>
      <c r="D723" s="257"/>
      <c r="E723" s="232"/>
      <c r="F723" s="258"/>
      <c r="G723" s="258"/>
      <c r="H723" s="259"/>
      <c r="I723" s="280"/>
      <c r="J723" s="225"/>
    </row>
    <row r="724" spans="1:10" x14ac:dyDescent="0.25">
      <c r="A724" s="237" t="s">
        <v>1855</v>
      </c>
      <c r="B724" s="297" t="s">
        <v>179</v>
      </c>
      <c r="C724" s="260" t="s">
        <v>180</v>
      </c>
      <c r="D724" s="424">
        <v>5.26</v>
      </c>
      <c r="E724" s="239" t="s">
        <v>20</v>
      </c>
      <c r="F724" s="351">
        <v>392.54</v>
      </c>
      <c r="G724" s="351">
        <v>264.54000000000002</v>
      </c>
      <c r="H724" s="311">
        <f t="shared" si="158"/>
        <v>657.08</v>
      </c>
      <c r="I724" s="316">
        <f t="shared" si="159"/>
        <v>3456.2408</v>
      </c>
      <c r="J724" s="768"/>
    </row>
    <row r="725" spans="1:10" x14ac:dyDescent="0.25">
      <c r="A725" s="243" t="s">
        <v>1856</v>
      </c>
      <c r="B725" s="273" t="s">
        <v>354</v>
      </c>
      <c r="C725" s="262" t="s">
        <v>355</v>
      </c>
      <c r="D725" s="424">
        <v>3.51</v>
      </c>
      <c r="E725" s="246" t="s">
        <v>20</v>
      </c>
      <c r="F725" s="321">
        <v>314.49</v>
      </c>
      <c r="G725" s="321">
        <v>264.54000000000002</v>
      </c>
      <c r="H725" s="286">
        <f t="shared" si="158"/>
        <v>579.03</v>
      </c>
      <c r="I725" s="287">
        <f t="shared" si="159"/>
        <v>2032.3952999999997</v>
      </c>
      <c r="J725" s="769"/>
    </row>
    <row r="726" spans="1:10" x14ac:dyDescent="0.25">
      <c r="A726" s="243" t="s">
        <v>1857</v>
      </c>
      <c r="B726" s="273" t="s">
        <v>425</v>
      </c>
      <c r="C726" s="262" t="s">
        <v>426</v>
      </c>
      <c r="D726" s="424">
        <v>1030.29</v>
      </c>
      <c r="E726" s="246" t="s">
        <v>15</v>
      </c>
      <c r="F726" s="321">
        <v>1.97</v>
      </c>
      <c r="G726" s="321">
        <v>3.92</v>
      </c>
      <c r="H726" s="286">
        <f t="shared" si="158"/>
        <v>5.89</v>
      </c>
      <c r="I726" s="287">
        <f t="shared" si="159"/>
        <v>6068.4080999999996</v>
      </c>
      <c r="J726" s="769"/>
    </row>
    <row r="727" spans="1:10" x14ac:dyDescent="0.25">
      <c r="A727" s="243" t="s">
        <v>1858</v>
      </c>
      <c r="B727" s="273" t="s">
        <v>357</v>
      </c>
      <c r="C727" s="262" t="s">
        <v>427</v>
      </c>
      <c r="D727" s="424">
        <v>1030.29</v>
      </c>
      <c r="E727" s="246" t="s">
        <v>15</v>
      </c>
      <c r="F727" s="321">
        <v>7.18</v>
      </c>
      <c r="G727" s="321">
        <v>14.84</v>
      </c>
      <c r="H727" s="286">
        <f t="shared" si="158"/>
        <v>22.02</v>
      </c>
      <c r="I727" s="287">
        <f t="shared" si="159"/>
        <v>22686.985799999999</v>
      </c>
      <c r="J727" s="769"/>
    </row>
    <row r="728" spans="1:10" ht="15.75" thickBot="1" x14ac:dyDescent="0.3">
      <c r="A728" s="251" t="s">
        <v>1859</v>
      </c>
      <c r="B728" s="283" t="s">
        <v>577</v>
      </c>
      <c r="C728" s="308" t="s">
        <v>578</v>
      </c>
      <c r="D728" s="424">
        <v>7.8</v>
      </c>
      <c r="E728" s="253" t="s">
        <v>20</v>
      </c>
      <c r="F728" s="352">
        <v>361.69</v>
      </c>
      <c r="G728" s="352">
        <v>356.16</v>
      </c>
      <c r="H728" s="315">
        <f t="shared" si="158"/>
        <v>717.85</v>
      </c>
      <c r="I728" s="304">
        <f t="shared" si="159"/>
        <v>5599.2300000000005</v>
      </c>
      <c r="J728" s="770"/>
    </row>
    <row r="729" spans="1:10" s="28" customFormat="1" ht="15.75" thickBot="1" x14ac:dyDescent="0.3">
      <c r="A729" s="232">
        <v>57</v>
      </c>
      <c r="B729" s="266" t="s">
        <v>579</v>
      </c>
      <c r="C729" s="370" t="s">
        <v>580</v>
      </c>
      <c r="D729" s="257"/>
      <c r="E729" s="232"/>
      <c r="F729" s="268"/>
      <c r="G729" s="268"/>
      <c r="H729" s="259"/>
      <c r="I729" s="280"/>
      <c r="J729" s="225"/>
    </row>
    <row r="730" spans="1:10" ht="33.75" x14ac:dyDescent="0.25">
      <c r="A730" s="237" t="s">
        <v>1860</v>
      </c>
      <c r="B730" s="297" t="s">
        <v>581</v>
      </c>
      <c r="C730" s="260" t="s">
        <v>582</v>
      </c>
      <c r="D730" s="424">
        <v>196</v>
      </c>
      <c r="E730" s="239" t="s">
        <v>15</v>
      </c>
      <c r="F730" s="351">
        <v>75.97</v>
      </c>
      <c r="G730" s="351">
        <v>33.4</v>
      </c>
      <c r="H730" s="311">
        <f t="shared" si="158"/>
        <v>109.37</v>
      </c>
      <c r="I730" s="316">
        <f t="shared" si="159"/>
        <v>21436.52</v>
      </c>
      <c r="J730" s="768"/>
    </row>
    <row r="731" spans="1:10" ht="33.75" x14ac:dyDescent="0.25">
      <c r="A731" s="243" t="s">
        <v>1861</v>
      </c>
      <c r="B731" s="273" t="s">
        <v>583</v>
      </c>
      <c r="C731" s="262" t="s">
        <v>584</v>
      </c>
      <c r="D731" s="424">
        <v>19</v>
      </c>
      <c r="E731" s="246" t="s">
        <v>17</v>
      </c>
      <c r="F731" s="321">
        <v>13.54</v>
      </c>
      <c r="G731" s="321">
        <v>9.2799999999999994</v>
      </c>
      <c r="H731" s="286">
        <f t="shared" si="158"/>
        <v>22.82</v>
      </c>
      <c r="I731" s="287">
        <f t="shared" si="159"/>
        <v>433.58</v>
      </c>
      <c r="J731" s="769"/>
    </row>
    <row r="732" spans="1:10" ht="24" customHeight="1" x14ac:dyDescent="0.25">
      <c r="A732" s="243" t="s">
        <v>1862</v>
      </c>
      <c r="B732" s="273" t="s">
        <v>174</v>
      </c>
      <c r="C732" s="262" t="s">
        <v>175</v>
      </c>
      <c r="D732" s="424">
        <v>6</v>
      </c>
      <c r="E732" s="246" t="s">
        <v>15</v>
      </c>
      <c r="F732" s="321">
        <v>68.180000000000007</v>
      </c>
      <c r="G732" s="321">
        <v>18.920000000000002</v>
      </c>
      <c r="H732" s="286">
        <f t="shared" si="158"/>
        <v>87.100000000000009</v>
      </c>
      <c r="I732" s="287">
        <f t="shared" si="159"/>
        <v>522.6</v>
      </c>
      <c r="J732" s="769"/>
    </row>
    <row r="733" spans="1:10" ht="25.5" customHeight="1" thickBot="1" x14ac:dyDescent="0.3">
      <c r="A733" s="251" t="s">
        <v>1863</v>
      </c>
      <c r="B733" s="283" t="s">
        <v>778</v>
      </c>
      <c r="C733" s="308" t="s">
        <v>777</v>
      </c>
      <c r="D733" s="424">
        <v>210</v>
      </c>
      <c r="E733" s="253" t="s">
        <v>15</v>
      </c>
      <c r="F733" s="352">
        <v>245.97</v>
      </c>
      <c r="G733" s="352">
        <v>23.95</v>
      </c>
      <c r="H733" s="281">
        <v>192.28</v>
      </c>
      <c r="I733" s="304">
        <f t="shared" si="159"/>
        <v>40378.800000000003</v>
      </c>
      <c r="J733" s="770"/>
    </row>
    <row r="734" spans="1:10" s="28" customFormat="1" ht="15.75" thickBot="1" x14ac:dyDescent="0.3">
      <c r="A734" s="232">
        <v>58</v>
      </c>
      <c r="B734" s="266" t="s">
        <v>585</v>
      </c>
      <c r="C734" s="370" t="s">
        <v>586</v>
      </c>
      <c r="D734" s="257"/>
      <c r="E734" s="232"/>
      <c r="F734" s="268"/>
      <c r="G734" s="268"/>
      <c r="H734" s="259"/>
      <c r="I734" s="280"/>
      <c r="J734" s="225"/>
    </row>
    <row r="735" spans="1:10" x14ac:dyDescent="0.25">
      <c r="A735" s="237" t="s">
        <v>1864</v>
      </c>
      <c r="B735" s="297" t="s">
        <v>587</v>
      </c>
      <c r="C735" s="260" t="s">
        <v>588</v>
      </c>
      <c r="D735" s="424">
        <v>2</v>
      </c>
      <c r="E735" s="239" t="s">
        <v>6</v>
      </c>
      <c r="F735" s="351">
        <v>419.75</v>
      </c>
      <c r="G735" s="351">
        <v>103.92</v>
      </c>
      <c r="H735" s="311">
        <f t="shared" si="158"/>
        <v>523.66999999999996</v>
      </c>
      <c r="I735" s="316">
        <f t="shared" si="159"/>
        <v>1047.3399999999999</v>
      </c>
      <c r="J735" s="768"/>
    </row>
    <row r="736" spans="1:10" ht="15.75" thickBot="1" x14ac:dyDescent="0.3">
      <c r="A736" s="251" t="s">
        <v>1865</v>
      </c>
      <c r="B736" s="283" t="s">
        <v>589</v>
      </c>
      <c r="C736" s="308" t="s">
        <v>590</v>
      </c>
      <c r="D736" s="424">
        <v>20.8</v>
      </c>
      <c r="E736" s="253" t="s">
        <v>17</v>
      </c>
      <c r="F736" s="352">
        <v>3.56</v>
      </c>
      <c r="G736" s="352">
        <v>1.86</v>
      </c>
      <c r="H736" s="315">
        <f t="shared" si="158"/>
        <v>5.42</v>
      </c>
      <c r="I736" s="304">
        <f t="shared" si="159"/>
        <v>112.736</v>
      </c>
      <c r="J736" s="770"/>
    </row>
    <row r="737" spans="1:10" s="28" customFormat="1" ht="15.75" thickBot="1" x14ac:dyDescent="0.3">
      <c r="A737" s="232">
        <v>59</v>
      </c>
      <c r="B737" s="266" t="s">
        <v>591</v>
      </c>
      <c r="C737" s="370" t="s">
        <v>593</v>
      </c>
      <c r="D737" s="257"/>
      <c r="E737" s="232"/>
      <c r="F737" s="268"/>
      <c r="G737" s="268"/>
      <c r="H737" s="259"/>
      <c r="I737" s="280"/>
      <c r="J737" s="225"/>
    </row>
    <row r="738" spans="1:10" x14ac:dyDescent="0.25">
      <c r="A738" s="237" t="s">
        <v>1866</v>
      </c>
      <c r="B738" s="297" t="s">
        <v>213</v>
      </c>
      <c r="C738" s="260" t="s">
        <v>214</v>
      </c>
      <c r="D738" s="424">
        <v>5.04</v>
      </c>
      <c r="E738" s="239" t="s">
        <v>15</v>
      </c>
      <c r="F738" s="351">
        <v>716.29</v>
      </c>
      <c r="G738" s="351">
        <v>55.67</v>
      </c>
      <c r="H738" s="311">
        <f t="shared" si="158"/>
        <v>771.95999999999992</v>
      </c>
      <c r="I738" s="316">
        <f t="shared" si="159"/>
        <v>3890.6783999999998</v>
      </c>
      <c r="J738" s="768"/>
    </row>
    <row r="739" spans="1:10" x14ac:dyDescent="0.25">
      <c r="A739" s="243" t="s">
        <v>1867</v>
      </c>
      <c r="B739" s="273" t="s">
        <v>594</v>
      </c>
      <c r="C739" s="262" t="s">
        <v>595</v>
      </c>
      <c r="D739" s="424">
        <v>11.92</v>
      </c>
      <c r="E739" s="246" t="s">
        <v>15</v>
      </c>
      <c r="F739" s="321">
        <v>925.68</v>
      </c>
      <c r="G739" s="321">
        <v>55.67</v>
      </c>
      <c r="H739" s="286">
        <f t="shared" si="158"/>
        <v>981.34999999999991</v>
      </c>
      <c r="I739" s="287">
        <f t="shared" si="159"/>
        <v>11697.691999999999</v>
      </c>
      <c r="J739" s="769"/>
    </row>
    <row r="740" spans="1:10" ht="18.75" customHeight="1" x14ac:dyDescent="0.25">
      <c r="A740" s="243" t="s">
        <v>1868</v>
      </c>
      <c r="B740" s="273" t="s">
        <v>803</v>
      </c>
      <c r="C740" s="262" t="s">
        <v>802</v>
      </c>
      <c r="D740" s="424">
        <v>18.98</v>
      </c>
      <c r="E740" s="246" t="s">
        <v>15</v>
      </c>
      <c r="F740" s="321">
        <v>1009.38</v>
      </c>
      <c r="G740" s="321">
        <v>55.67</v>
      </c>
      <c r="H740" s="274">
        <v>712.56</v>
      </c>
      <c r="I740" s="287">
        <f t="shared" si="159"/>
        <v>13524.388799999999</v>
      </c>
      <c r="J740" s="769"/>
    </row>
    <row r="741" spans="1:10" ht="21" customHeight="1" thickBot="1" x14ac:dyDescent="0.3">
      <c r="A741" s="251" t="s">
        <v>1869</v>
      </c>
      <c r="B741" s="283" t="s">
        <v>596</v>
      </c>
      <c r="C741" s="308" t="s">
        <v>597</v>
      </c>
      <c r="D741" s="424">
        <v>6.32</v>
      </c>
      <c r="E741" s="253" t="s">
        <v>15</v>
      </c>
      <c r="F741" s="352">
        <v>143.78</v>
      </c>
      <c r="G741" s="255">
        <v>0</v>
      </c>
      <c r="H741" s="315">
        <f t="shared" si="158"/>
        <v>143.78</v>
      </c>
      <c r="I741" s="304">
        <f t="shared" si="159"/>
        <v>908.68960000000004</v>
      </c>
      <c r="J741" s="770"/>
    </row>
    <row r="742" spans="1:10" s="28" customFormat="1" ht="15.75" thickBot="1" x14ac:dyDescent="0.3">
      <c r="A742" s="232">
        <v>60</v>
      </c>
      <c r="B742" s="266" t="s">
        <v>598</v>
      </c>
      <c r="C742" s="370" t="s">
        <v>592</v>
      </c>
      <c r="D742" s="257"/>
      <c r="E742" s="232"/>
      <c r="F742" s="258"/>
      <c r="G742" s="258"/>
      <c r="H742" s="259"/>
      <c r="I742" s="280"/>
      <c r="J742" s="225"/>
    </row>
    <row r="743" spans="1:10" x14ac:dyDescent="0.25">
      <c r="A743" s="237" t="s">
        <v>1870</v>
      </c>
      <c r="B743" s="297" t="s">
        <v>599</v>
      </c>
      <c r="C743" s="260" t="s">
        <v>600</v>
      </c>
      <c r="D743" s="424">
        <v>6.32</v>
      </c>
      <c r="E743" s="239" t="s">
        <v>15</v>
      </c>
      <c r="F743" s="351">
        <v>105.26</v>
      </c>
      <c r="G743" s="351">
        <v>25.24</v>
      </c>
      <c r="H743" s="311">
        <f t="shared" si="158"/>
        <v>130.5</v>
      </c>
      <c r="I743" s="316">
        <f t="shared" si="159"/>
        <v>824.76</v>
      </c>
      <c r="J743" s="768"/>
    </row>
    <row r="744" spans="1:10" ht="15.75" thickBot="1" x14ac:dyDescent="0.3">
      <c r="A744" s="251" t="s">
        <v>1871</v>
      </c>
      <c r="B744" s="283" t="s">
        <v>601</v>
      </c>
      <c r="C744" s="308" t="s">
        <v>602</v>
      </c>
      <c r="D744" s="424">
        <v>8.0399999999999991</v>
      </c>
      <c r="E744" s="253" t="s">
        <v>15</v>
      </c>
      <c r="F744" s="352">
        <v>281.11</v>
      </c>
      <c r="G744" s="255">
        <v>0</v>
      </c>
      <c r="H744" s="315">
        <f t="shared" si="158"/>
        <v>281.11</v>
      </c>
      <c r="I744" s="304">
        <f t="shared" si="159"/>
        <v>2260.1243999999997</v>
      </c>
      <c r="J744" s="770"/>
    </row>
    <row r="745" spans="1:10" s="28" customFormat="1" ht="15.75" thickBot="1" x14ac:dyDescent="0.3">
      <c r="A745" s="232">
        <v>61</v>
      </c>
      <c r="B745" s="266" t="s">
        <v>434</v>
      </c>
      <c r="C745" s="370" t="s">
        <v>435</v>
      </c>
      <c r="D745" s="257"/>
      <c r="E745" s="232"/>
      <c r="F745" s="258"/>
      <c r="G745" s="258"/>
      <c r="H745" s="259"/>
      <c r="I745" s="280"/>
      <c r="J745" s="225"/>
    </row>
    <row r="746" spans="1:10" x14ac:dyDescent="0.25">
      <c r="A746" s="237" t="s">
        <v>1872</v>
      </c>
      <c r="B746" s="297" t="s">
        <v>603</v>
      </c>
      <c r="C746" s="260" t="s">
        <v>604</v>
      </c>
      <c r="D746" s="424">
        <v>4</v>
      </c>
      <c r="E746" s="239" t="s">
        <v>76</v>
      </c>
      <c r="F746" s="351">
        <v>191.86</v>
      </c>
      <c r="G746" s="351">
        <v>55.67</v>
      </c>
      <c r="H746" s="311">
        <f t="shared" si="158"/>
        <v>247.53000000000003</v>
      </c>
      <c r="I746" s="316">
        <f t="shared" si="159"/>
        <v>990.12000000000012</v>
      </c>
      <c r="J746" s="768"/>
    </row>
    <row r="747" spans="1:10" ht="19.5" customHeight="1" thickBot="1" x14ac:dyDescent="0.3">
      <c r="A747" s="251" t="s">
        <v>1873</v>
      </c>
      <c r="B747" s="283" t="s">
        <v>605</v>
      </c>
      <c r="C747" s="308" t="s">
        <v>606</v>
      </c>
      <c r="D747" s="424">
        <v>3</v>
      </c>
      <c r="E747" s="253" t="s">
        <v>76</v>
      </c>
      <c r="F747" s="352">
        <v>387.75</v>
      </c>
      <c r="G747" s="352">
        <v>74.22</v>
      </c>
      <c r="H747" s="315">
        <f t="shared" si="158"/>
        <v>461.97</v>
      </c>
      <c r="I747" s="304">
        <f t="shared" si="159"/>
        <v>1385.91</v>
      </c>
      <c r="J747" s="770"/>
    </row>
    <row r="748" spans="1:10" s="28" customFormat="1" ht="15.75" thickBot="1" x14ac:dyDescent="0.3">
      <c r="A748" s="232">
        <v>62</v>
      </c>
      <c r="B748" s="266" t="s">
        <v>607</v>
      </c>
      <c r="C748" s="370" t="s">
        <v>608</v>
      </c>
      <c r="D748" s="257"/>
      <c r="E748" s="232"/>
      <c r="F748" s="268"/>
      <c r="G748" s="268"/>
      <c r="H748" s="259"/>
      <c r="I748" s="280"/>
      <c r="J748" s="225"/>
    </row>
    <row r="749" spans="1:10" ht="22.5" customHeight="1" x14ac:dyDescent="0.25">
      <c r="A749" s="237" t="s">
        <v>1874</v>
      </c>
      <c r="B749" s="297" t="s">
        <v>609</v>
      </c>
      <c r="C749" s="260" t="s">
        <v>610</v>
      </c>
      <c r="D749" s="424">
        <v>84.4</v>
      </c>
      <c r="E749" s="239" t="s">
        <v>15</v>
      </c>
      <c r="F749" s="351">
        <v>50.33</v>
      </c>
      <c r="G749" s="351">
        <v>16.16</v>
      </c>
      <c r="H749" s="311">
        <f t="shared" si="158"/>
        <v>66.489999999999995</v>
      </c>
      <c r="I749" s="316">
        <f t="shared" si="159"/>
        <v>5611.7560000000003</v>
      </c>
      <c r="J749" s="768"/>
    </row>
    <row r="750" spans="1:10" ht="20.25" customHeight="1" thickBot="1" x14ac:dyDescent="0.3">
      <c r="A750" s="251" t="s">
        <v>1875</v>
      </c>
      <c r="B750" s="283" t="s">
        <v>178</v>
      </c>
      <c r="C750" s="308" t="s">
        <v>75</v>
      </c>
      <c r="D750" s="424">
        <v>86.83</v>
      </c>
      <c r="E750" s="253" t="s">
        <v>15</v>
      </c>
      <c r="F750" s="352">
        <v>7.89</v>
      </c>
      <c r="G750" s="352">
        <v>6.7</v>
      </c>
      <c r="H750" s="315">
        <f t="shared" si="158"/>
        <v>14.59</v>
      </c>
      <c r="I750" s="304">
        <f t="shared" si="159"/>
        <v>1266.8497</v>
      </c>
      <c r="J750" s="770"/>
    </row>
    <row r="751" spans="1:10" s="28" customFormat="1" ht="15.75" thickBot="1" x14ac:dyDescent="0.3">
      <c r="A751" s="232">
        <v>63</v>
      </c>
      <c r="B751" s="266" t="s">
        <v>438</v>
      </c>
      <c r="C751" s="370" t="s">
        <v>70</v>
      </c>
      <c r="D751" s="257"/>
      <c r="E751" s="232"/>
      <c r="F751" s="258"/>
      <c r="G751" s="258"/>
      <c r="H751" s="259"/>
      <c r="I751" s="280"/>
      <c r="J751" s="225"/>
    </row>
    <row r="752" spans="1:10" x14ac:dyDescent="0.25">
      <c r="A752" s="237" t="s">
        <v>1876</v>
      </c>
      <c r="B752" s="297" t="s">
        <v>189</v>
      </c>
      <c r="C752" s="260" t="s">
        <v>439</v>
      </c>
      <c r="D752" s="424">
        <v>706.31</v>
      </c>
      <c r="E752" s="239" t="s">
        <v>15</v>
      </c>
      <c r="F752" s="351">
        <v>4.05</v>
      </c>
      <c r="G752" s="351">
        <v>9.91</v>
      </c>
      <c r="H752" s="311">
        <f t="shared" si="158"/>
        <v>13.96</v>
      </c>
      <c r="I752" s="316">
        <f t="shared" si="159"/>
        <v>9860.0876000000007</v>
      </c>
      <c r="J752" s="768"/>
    </row>
    <row r="753" spans="1:10" x14ac:dyDescent="0.25">
      <c r="A753" s="243" t="s">
        <v>1877</v>
      </c>
      <c r="B753" s="273" t="s">
        <v>190</v>
      </c>
      <c r="C753" s="262" t="s">
        <v>191</v>
      </c>
      <c r="D753" s="424">
        <v>706.31</v>
      </c>
      <c r="E753" s="246" t="s">
        <v>15</v>
      </c>
      <c r="F753" s="321">
        <v>7.84</v>
      </c>
      <c r="G753" s="321">
        <v>17.68</v>
      </c>
      <c r="H753" s="286">
        <f t="shared" si="158"/>
        <v>25.52</v>
      </c>
      <c r="I753" s="287">
        <f t="shared" si="159"/>
        <v>18025.031199999998</v>
      </c>
      <c r="J753" s="769"/>
    </row>
    <row r="754" spans="1:10" x14ac:dyDescent="0.25">
      <c r="A754" s="243" t="s">
        <v>1878</v>
      </c>
      <c r="B754" s="273" t="s">
        <v>192</v>
      </c>
      <c r="C754" s="262" t="s">
        <v>193</v>
      </c>
      <c r="D754" s="424">
        <v>300</v>
      </c>
      <c r="E754" s="246" t="s">
        <v>15</v>
      </c>
      <c r="F754" s="321">
        <v>13.41</v>
      </c>
      <c r="G754" s="321">
        <v>24.69</v>
      </c>
      <c r="H754" s="274">
        <v>30.44</v>
      </c>
      <c r="I754" s="287">
        <f t="shared" si="159"/>
        <v>9132</v>
      </c>
      <c r="J754" s="769"/>
    </row>
    <row r="755" spans="1:10" ht="15.75" thickBot="1" x14ac:dyDescent="0.3">
      <c r="A755" s="251" t="s">
        <v>1879</v>
      </c>
      <c r="B755" s="283" t="s">
        <v>194</v>
      </c>
      <c r="C755" s="308" t="s">
        <v>195</v>
      </c>
      <c r="D755" s="424">
        <v>4.41</v>
      </c>
      <c r="E755" s="253" t="s">
        <v>15</v>
      </c>
      <c r="F755" s="352">
        <v>13.74</v>
      </c>
      <c r="G755" s="352">
        <v>24.69</v>
      </c>
      <c r="H755" s="315">
        <f t="shared" si="158"/>
        <v>38.43</v>
      </c>
      <c r="I755" s="304">
        <f t="shared" si="159"/>
        <v>169.47630000000001</v>
      </c>
      <c r="J755" s="770"/>
    </row>
    <row r="756" spans="1:10" s="28" customFormat="1" ht="15.75" thickBot="1" x14ac:dyDescent="0.3">
      <c r="A756" s="232">
        <v>64</v>
      </c>
      <c r="B756" s="266" t="s">
        <v>611</v>
      </c>
      <c r="C756" s="272" t="s">
        <v>612</v>
      </c>
      <c r="D756" s="257"/>
      <c r="E756" s="232"/>
      <c r="F756" s="258"/>
      <c r="G756" s="258"/>
      <c r="H756" s="259"/>
      <c r="I756" s="280"/>
      <c r="J756" s="225"/>
    </row>
    <row r="757" spans="1:10" ht="23.25" customHeight="1" x14ac:dyDescent="0.25">
      <c r="A757" s="237" t="s">
        <v>1880</v>
      </c>
      <c r="B757" s="297" t="s">
        <v>613</v>
      </c>
      <c r="C757" s="260" t="s">
        <v>614</v>
      </c>
      <c r="D757" s="424">
        <v>1</v>
      </c>
      <c r="E757" s="239" t="s">
        <v>6</v>
      </c>
      <c r="F757" s="351">
        <v>433.31</v>
      </c>
      <c r="G757" s="351">
        <v>124.7</v>
      </c>
      <c r="H757" s="311">
        <f t="shared" si="158"/>
        <v>558.01</v>
      </c>
      <c r="I757" s="316">
        <f t="shared" si="159"/>
        <v>558.01</v>
      </c>
      <c r="J757" s="768"/>
    </row>
    <row r="758" spans="1:10" x14ac:dyDescent="0.25">
      <c r="A758" s="243" t="s">
        <v>1881</v>
      </c>
      <c r="B758" s="273" t="s">
        <v>361</v>
      </c>
      <c r="C758" s="262" t="s">
        <v>60</v>
      </c>
      <c r="D758" s="424">
        <v>5</v>
      </c>
      <c r="E758" s="246" t="s">
        <v>42</v>
      </c>
      <c r="F758" s="321">
        <v>110.72</v>
      </c>
      <c r="G758" s="321">
        <v>7.57</v>
      </c>
      <c r="H758" s="286">
        <f t="shared" si="158"/>
        <v>118.28999999999999</v>
      </c>
      <c r="I758" s="287">
        <f t="shared" si="159"/>
        <v>591.44999999999993</v>
      </c>
      <c r="J758" s="769"/>
    </row>
    <row r="759" spans="1:10" x14ac:dyDescent="0.25">
      <c r="A759" s="243" t="s">
        <v>1882</v>
      </c>
      <c r="B759" s="273" t="s">
        <v>230</v>
      </c>
      <c r="C759" s="262" t="s">
        <v>231</v>
      </c>
      <c r="D759" s="424">
        <v>8</v>
      </c>
      <c r="E759" s="246" t="s">
        <v>6</v>
      </c>
      <c r="F759" s="321">
        <v>11.02</v>
      </c>
      <c r="G759" s="321">
        <v>8.4</v>
      </c>
      <c r="H759" s="286">
        <f t="shared" si="158"/>
        <v>19.420000000000002</v>
      </c>
      <c r="I759" s="287">
        <f t="shared" si="159"/>
        <v>155.36000000000001</v>
      </c>
      <c r="J759" s="769"/>
    </row>
    <row r="760" spans="1:10" x14ac:dyDescent="0.25">
      <c r="A760" s="243" t="s">
        <v>1883</v>
      </c>
      <c r="B760" s="273" t="s">
        <v>232</v>
      </c>
      <c r="C760" s="262" t="s">
        <v>233</v>
      </c>
      <c r="D760" s="424">
        <v>4</v>
      </c>
      <c r="E760" s="246" t="s">
        <v>6</v>
      </c>
      <c r="F760" s="321">
        <v>42.03</v>
      </c>
      <c r="G760" s="321">
        <v>8.4</v>
      </c>
      <c r="H760" s="286">
        <f t="shared" si="158"/>
        <v>50.43</v>
      </c>
      <c r="I760" s="287">
        <f t="shared" si="159"/>
        <v>201.72</v>
      </c>
      <c r="J760" s="769"/>
    </row>
    <row r="761" spans="1:10" ht="15.75" thickBot="1" x14ac:dyDescent="0.3">
      <c r="A761" s="251" t="s">
        <v>1884</v>
      </c>
      <c r="B761" s="283" t="s">
        <v>615</v>
      </c>
      <c r="C761" s="308" t="s">
        <v>616</v>
      </c>
      <c r="D761" s="424">
        <v>1</v>
      </c>
      <c r="E761" s="253" t="s">
        <v>6</v>
      </c>
      <c r="F761" s="352">
        <v>63.18</v>
      </c>
      <c r="G761" s="352">
        <v>8.4</v>
      </c>
      <c r="H761" s="315">
        <f t="shared" si="158"/>
        <v>71.58</v>
      </c>
      <c r="I761" s="304">
        <f t="shared" si="159"/>
        <v>71.58</v>
      </c>
      <c r="J761" s="770"/>
    </row>
    <row r="762" spans="1:10" s="28" customFormat="1" ht="27" customHeight="1" thickBot="1" x14ac:dyDescent="0.3">
      <c r="A762" s="232">
        <v>65</v>
      </c>
      <c r="B762" s="266" t="s">
        <v>491</v>
      </c>
      <c r="C762" s="272" t="s">
        <v>492</v>
      </c>
      <c r="D762" s="257"/>
      <c r="E762" s="232"/>
      <c r="F762" s="258"/>
      <c r="G762" s="258"/>
      <c r="H762" s="259"/>
      <c r="I762" s="280"/>
      <c r="J762" s="225"/>
    </row>
    <row r="763" spans="1:10" ht="21.75" customHeight="1" x14ac:dyDescent="0.25">
      <c r="A763" s="237" t="s">
        <v>1885</v>
      </c>
      <c r="B763" s="297" t="s">
        <v>493</v>
      </c>
      <c r="C763" s="260" t="s">
        <v>494</v>
      </c>
      <c r="D763" s="424">
        <v>20</v>
      </c>
      <c r="E763" s="239" t="s">
        <v>17</v>
      </c>
      <c r="F763" s="351">
        <v>12.68</v>
      </c>
      <c r="G763" s="351">
        <v>1.68</v>
      </c>
      <c r="H763" s="311">
        <f t="shared" si="158"/>
        <v>14.36</v>
      </c>
      <c r="I763" s="316">
        <f t="shared" si="159"/>
        <v>287.2</v>
      </c>
      <c r="J763" s="768"/>
    </row>
    <row r="764" spans="1:10" ht="15.75" thickBot="1" x14ac:dyDescent="0.3">
      <c r="A764" s="251" t="s">
        <v>1886</v>
      </c>
      <c r="B764" s="283" t="s">
        <v>258</v>
      </c>
      <c r="C764" s="308" t="s">
        <v>96</v>
      </c>
      <c r="D764" s="424">
        <v>85</v>
      </c>
      <c r="E764" s="253" t="s">
        <v>17</v>
      </c>
      <c r="F764" s="352">
        <v>2.76</v>
      </c>
      <c r="G764" s="352">
        <v>12.6</v>
      </c>
      <c r="H764" s="315">
        <f t="shared" si="158"/>
        <v>15.36</v>
      </c>
      <c r="I764" s="304">
        <f t="shared" si="159"/>
        <v>1305.5999999999999</v>
      </c>
      <c r="J764" s="770"/>
    </row>
    <row r="765" spans="1:10" s="28" customFormat="1" ht="12" customHeight="1" thickBot="1" x14ac:dyDescent="0.3">
      <c r="A765" s="232">
        <v>66</v>
      </c>
      <c r="B765" s="266" t="s">
        <v>441</v>
      </c>
      <c r="C765" s="370" t="s">
        <v>617</v>
      </c>
      <c r="D765" s="257"/>
      <c r="E765" s="232"/>
      <c r="F765" s="268"/>
      <c r="G765" s="268"/>
      <c r="H765" s="259"/>
      <c r="I765" s="280"/>
      <c r="J765" s="225"/>
    </row>
    <row r="766" spans="1:10" x14ac:dyDescent="0.25">
      <c r="A766" s="237" t="s">
        <v>1887</v>
      </c>
      <c r="B766" s="297" t="s">
        <v>238</v>
      </c>
      <c r="C766" s="260" t="s">
        <v>239</v>
      </c>
      <c r="D766" s="424">
        <v>1000</v>
      </c>
      <c r="E766" s="239" t="s">
        <v>17</v>
      </c>
      <c r="F766" s="351">
        <v>2.62</v>
      </c>
      <c r="G766" s="351">
        <v>1.68</v>
      </c>
      <c r="H766" s="311">
        <f t="shared" si="158"/>
        <v>4.3</v>
      </c>
      <c r="I766" s="316">
        <f t="shared" si="159"/>
        <v>4300</v>
      </c>
      <c r="J766" s="768"/>
    </row>
    <row r="767" spans="1:10" x14ac:dyDescent="0.25">
      <c r="A767" s="243" t="s">
        <v>1888</v>
      </c>
      <c r="B767" s="273" t="s">
        <v>244</v>
      </c>
      <c r="C767" s="262" t="s">
        <v>245</v>
      </c>
      <c r="D767" s="424">
        <v>500</v>
      </c>
      <c r="E767" s="246" t="s">
        <v>17</v>
      </c>
      <c r="F767" s="321">
        <v>11.14</v>
      </c>
      <c r="G767" s="321">
        <v>3.36</v>
      </c>
      <c r="H767" s="286">
        <f t="shared" si="158"/>
        <v>14.5</v>
      </c>
      <c r="I767" s="287">
        <f t="shared" si="159"/>
        <v>7250</v>
      </c>
      <c r="J767" s="769"/>
    </row>
    <row r="768" spans="1:10" ht="15.75" thickBot="1" x14ac:dyDescent="0.3">
      <c r="A768" s="251" t="s">
        <v>1889</v>
      </c>
      <c r="B768" s="283" t="s">
        <v>618</v>
      </c>
      <c r="C768" s="308" t="s">
        <v>619</v>
      </c>
      <c r="D768" s="424">
        <v>12</v>
      </c>
      <c r="E768" s="253" t="s">
        <v>6</v>
      </c>
      <c r="F768" s="352">
        <v>0.81</v>
      </c>
      <c r="G768" s="352">
        <v>3.36</v>
      </c>
      <c r="H768" s="315">
        <f t="shared" si="158"/>
        <v>4.17</v>
      </c>
      <c r="I768" s="304">
        <f t="shared" si="159"/>
        <v>50.04</v>
      </c>
      <c r="J768" s="770"/>
    </row>
    <row r="769" spans="1:10" s="28" customFormat="1" ht="15.75" thickBot="1" x14ac:dyDescent="0.3">
      <c r="A769" s="232">
        <v>67</v>
      </c>
      <c r="B769" s="266" t="s">
        <v>495</v>
      </c>
      <c r="C769" s="272" t="s">
        <v>496</v>
      </c>
      <c r="D769" s="257"/>
      <c r="E769" s="232"/>
      <c r="F769" s="268"/>
      <c r="G769" s="268"/>
      <c r="H769" s="259"/>
      <c r="I769" s="280"/>
      <c r="J769" s="225"/>
    </row>
    <row r="770" spans="1:10" x14ac:dyDescent="0.25">
      <c r="A770" s="237" t="s">
        <v>1890</v>
      </c>
      <c r="B770" s="297" t="s">
        <v>620</v>
      </c>
      <c r="C770" s="260" t="s">
        <v>621</v>
      </c>
      <c r="D770" s="424">
        <v>10</v>
      </c>
      <c r="E770" s="239" t="s">
        <v>6</v>
      </c>
      <c r="F770" s="351">
        <v>3.71</v>
      </c>
      <c r="G770" s="351">
        <v>10.5</v>
      </c>
      <c r="H770" s="311">
        <f t="shared" si="158"/>
        <v>14.21</v>
      </c>
      <c r="I770" s="316">
        <f t="shared" si="159"/>
        <v>142.10000000000002</v>
      </c>
      <c r="J770" s="768"/>
    </row>
    <row r="771" spans="1:10" x14ac:dyDescent="0.25">
      <c r="A771" s="243" t="s">
        <v>1891</v>
      </c>
      <c r="B771" s="273" t="s">
        <v>249</v>
      </c>
      <c r="C771" s="262" t="s">
        <v>382</v>
      </c>
      <c r="D771" s="424">
        <v>9</v>
      </c>
      <c r="E771" s="246" t="s">
        <v>76</v>
      </c>
      <c r="F771" s="321">
        <v>11.86</v>
      </c>
      <c r="G771" s="321">
        <v>12.6</v>
      </c>
      <c r="H771" s="311">
        <f t="shared" ref="H771:H775" si="160">F771+G771</f>
        <v>24.46</v>
      </c>
      <c r="I771" s="316">
        <f t="shared" ref="I771:I775" si="161">H771*D771</f>
        <v>220.14000000000001</v>
      </c>
      <c r="J771" s="769"/>
    </row>
    <row r="772" spans="1:10" x14ac:dyDescent="0.25">
      <c r="A772" s="243" t="s">
        <v>1892</v>
      </c>
      <c r="B772" s="273" t="s">
        <v>250</v>
      </c>
      <c r="C772" s="262" t="s">
        <v>373</v>
      </c>
      <c r="D772" s="424">
        <v>8</v>
      </c>
      <c r="E772" s="246" t="s">
        <v>76</v>
      </c>
      <c r="F772" s="321">
        <v>8.59</v>
      </c>
      <c r="G772" s="321">
        <v>14.28</v>
      </c>
      <c r="H772" s="311">
        <f t="shared" si="160"/>
        <v>22.869999999999997</v>
      </c>
      <c r="I772" s="316">
        <f t="shared" si="161"/>
        <v>182.95999999999998</v>
      </c>
      <c r="J772" s="769"/>
    </row>
    <row r="773" spans="1:10" x14ac:dyDescent="0.25">
      <c r="A773" s="243" t="s">
        <v>1893</v>
      </c>
      <c r="B773" s="273" t="s">
        <v>622</v>
      </c>
      <c r="C773" s="262" t="s">
        <v>623</v>
      </c>
      <c r="D773" s="424">
        <v>2</v>
      </c>
      <c r="E773" s="246" t="s">
        <v>76</v>
      </c>
      <c r="F773" s="321">
        <v>12.14</v>
      </c>
      <c r="G773" s="321">
        <v>11.33</v>
      </c>
      <c r="H773" s="311">
        <f t="shared" si="160"/>
        <v>23.47</v>
      </c>
      <c r="I773" s="316">
        <f t="shared" si="161"/>
        <v>46.94</v>
      </c>
      <c r="J773" s="769"/>
    </row>
    <row r="774" spans="1:10" x14ac:dyDescent="0.25">
      <c r="A774" s="243" t="s">
        <v>1894</v>
      </c>
      <c r="B774" s="273" t="s">
        <v>266</v>
      </c>
      <c r="C774" s="262" t="s">
        <v>624</v>
      </c>
      <c r="D774" s="424">
        <v>18</v>
      </c>
      <c r="E774" s="246" t="s">
        <v>6</v>
      </c>
      <c r="F774" s="321">
        <v>3.15</v>
      </c>
      <c r="G774" s="321">
        <v>10.5</v>
      </c>
      <c r="H774" s="311">
        <f t="shared" si="160"/>
        <v>13.65</v>
      </c>
      <c r="I774" s="316">
        <f t="shared" si="161"/>
        <v>245.70000000000002</v>
      </c>
      <c r="J774" s="769"/>
    </row>
    <row r="775" spans="1:10" ht="15.75" thickBot="1" x14ac:dyDescent="0.3">
      <c r="A775" s="251" t="s">
        <v>1895</v>
      </c>
      <c r="B775" s="283" t="s">
        <v>267</v>
      </c>
      <c r="C775" s="308" t="s">
        <v>384</v>
      </c>
      <c r="D775" s="424">
        <v>4</v>
      </c>
      <c r="E775" s="253" t="s">
        <v>6</v>
      </c>
      <c r="F775" s="352">
        <v>6.68</v>
      </c>
      <c r="G775" s="352">
        <v>10.5</v>
      </c>
      <c r="H775" s="311">
        <f t="shared" si="160"/>
        <v>17.18</v>
      </c>
      <c r="I775" s="316">
        <f t="shared" si="161"/>
        <v>68.72</v>
      </c>
      <c r="J775" s="770"/>
    </row>
    <row r="776" spans="1:10" s="28" customFormat="1" ht="15.75" thickBot="1" x14ac:dyDescent="0.3">
      <c r="A776" s="232">
        <v>68</v>
      </c>
      <c r="B776" s="266" t="s">
        <v>499</v>
      </c>
      <c r="C776" s="370" t="s">
        <v>500</v>
      </c>
      <c r="D776" s="257"/>
      <c r="E776" s="232"/>
      <c r="F776" s="268"/>
      <c r="G776" s="268"/>
      <c r="H776" s="259"/>
      <c r="I776" s="280"/>
      <c r="J776" s="225"/>
    </row>
    <row r="777" spans="1:10" s="24" customFormat="1" x14ac:dyDescent="0.25">
      <c r="A777" s="237" t="s">
        <v>1896</v>
      </c>
      <c r="B777" s="297" t="s">
        <v>738</v>
      </c>
      <c r="C777" s="260" t="s">
        <v>737</v>
      </c>
      <c r="D777" s="424">
        <v>28</v>
      </c>
      <c r="E777" s="340" t="s">
        <v>85</v>
      </c>
      <c r="F777" s="351">
        <v>36.380000000000003</v>
      </c>
      <c r="G777" s="351">
        <v>3.35</v>
      </c>
      <c r="H777" s="242">
        <v>31.57</v>
      </c>
      <c r="I777" s="240">
        <f t="shared" ref="I777" si="162">D777*H777</f>
        <v>883.96</v>
      </c>
      <c r="J777" s="762"/>
    </row>
    <row r="778" spans="1:10" ht="23.25" customHeight="1" thickBot="1" x14ac:dyDescent="0.3">
      <c r="A778" s="251" t="s">
        <v>1897</v>
      </c>
      <c r="B778" s="283" t="s">
        <v>625</v>
      </c>
      <c r="C778" s="308" t="s">
        <v>626</v>
      </c>
      <c r="D778" s="424">
        <v>14</v>
      </c>
      <c r="E778" s="253" t="s">
        <v>6</v>
      </c>
      <c r="F778" s="352">
        <v>113.74</v>
      </c>
      <c r="G778" s="352">
        <v>16.8</v>
      </c>
      <c r="H778" s="315">
        <f t="shared" si="158"/>
        <v>130.54</v>
      </c>
      <c r="I778" s="304">
        <f t="shared" si="159"/>
        <v>1827.56</v>
      </c>
      <c r="J778" s="764"/>
    </row>
    <row r="779" spans="1:10" ht="15.75" thickBot="1" x14ac:dyDescent="0.3">
      <c r="A779" s="232">
        <v>69</v>
      </c>
      <c r="B779" s="232"/>
      <c r="C779" s="370" t="s">
        <v>1220</v>
      </c>
      <c r="D779" s="236"/>
      <c r="E779" s="232"/>
      <c r="F779" s="377"/>
      <c r="G779" s="377"/>
      <c r="H779" s="378"/>
      <c r="I779" s="377"/>
      <c r="J779" s="209"/>
    </row>
    <row r="780" spans="1:10" ht="15.75" thickBot="1" x14ac:dyDescent="0.3">
      <c r="A780" s="288" t="s">
        <v>1898</v>
      </c>
      <c r="B780" s="302" t="s">
        <v>1219</v>
      </c>
      <c r="C780" s="306" t="s">
        <v>1218</v>
      </c>
      <c r="D780" s="424">
        <v>1</v>
      </c>
      <c r="E780" s="371" t="s">
        <v>76</v>
      </c>
      <c r="F780" s="366">
        <v>3755.95</v>
      </c>
      <c r="G780" s="366">
        <v>332.81</v>
      </c>
      <c r="H780" s="372">
        <v>3174.79</v>
      </c>
      <c r="I780" s="324">
        <f t="shared" si="159"/>
        <v>3174.79</v>
      </c>
      <c r="J780" s="222"/>
    </row>
    <row r="781" spans="1:10" s="28" customFormat="1" ht="15.75" thickBot="1" x14ac:dyDescent="0.3">
      <c r="A781" s="232">
        <v>70</v>
      </c>
      <c r="B781" s="266" t="s">
        <v>627</v>
      </c>
      <c r="C781" s="370" t="s">
        <v>628</v>
      </c>
      <c r="D781" s="257"/>
      <c r="E781" s="232"/>
      <c r="F781" s="268"/>
      <c r="G781" s="268"/>
      <c r="H781" s="259"/>
      <c r="I781" s="280"/>
      <c r="J781" s="225"/>
    </row>
    <row r="782" spans="1:10" x14ac:dyDescent="0.25">
      <c r="A782" s="237" t="s">
        <v>1899</v>
      </c>
      <c r="B782" s="297" t="s">
        <v>629</v>
      </c>
      <c r="C782" s="260" t="s">
        <v>630</v>
      </c>
      <c r="D782" s="424">
        <v>1</v>
      </c>
      <c r="E782" s="239" t="s">
        <v>6</v>
      </c>
      <c r="F782" s="351">
        <v>411.98</v>
      </c>
      <c r="G782" s="351">
        <v>58.74</v>
      </c>
      <c r="H782" s="311">
        <f t="shared" si="158"/>
        <v>470.72</v>
      </c>
      <c r="I782" s="316">
        <f t="shared" si="159"/>
        <v>470.72</v>
      </c>
      <c r="J782" s="768"/>
    </row>
    <row r="783" spans="1:10" x14ac:dyDescent="0.25">
      <c r="A783" s="243" t="s">
        <v>1900</v>
      </c>
      <c r="B783" s="273" t="s">
        <v>295</v>
      </c>
      <c r="C783" s="262" t="s">
        <v>87</v>
      </c>
      <c r="D783" s="424">
        <v>1</v>
      </c>
      <c r="E783" s="246" t="s">
        <v>76</v>
      </c>
      <c r="F783" s="321">
        <v>545.58000000000004</v>
      </c>
      <c r="G783" s="321">
        <v>50.37</v>
      </c>
      <c r="H783" s="311">
        <f t="shared" ref="H783:H797" si="163">F783+G783</f>
        <v>595.95000000000005</v>
      </c>
      <c r="I783" s="316">
        <f t="shared" ref="I783:I797" si="164">H783*D783</f>
        <v>595.95000000000005</v>
      </c>
      <c r="J783" s="769"/>
    </row>
    <row r="784" spans="1:10" x14ac:dyDescent="0.25">
      <c r="A784" s="243" t="s">
        <v>1901</v>
      </c>
      <c r="B784" s="273" t="s">
        <v>289</v>
      </c>
      <c r="C784" s="262" t="s">
        <v>290</v>
      </c>
      <c r="D784" s="424">
        <v>1</v>
      </c>
      <c r="E784" s="246" t="s">
        <v>6</v>
      </c>
      <c r="F784" s="321">
        <v>76.09</v>
      </c>
      <c r="G784" s="321">
        <v>5.09</v>
      </c>
      <c r="H784" s="311">
        <f t="shared" si="163"/>
        <v>81.180000000000007</v>
      </c>
      <c r="I784" s="316">
        <f t="shared" si="164"/>
        <v>81.180000000000007</v>
      </c>
      <c r="J784" s="769"/>
    </row>
    <row r="785" spans="1:10" x14ac:dyDescent="0.25">
      <c r="A785" s="243" t="s">
        <v>1902</v>
      </c>
      <c r="B785" s="273" t="s">
        <v>631</v>
      </c>
      <c r="C785" s="262" t="s">
        <v>632</v>
      </c>
      <c r="D785" s="424">
        <v>1</v>
      </c>
      <c r="E785" s="246" t="s">
        <v>6</v>
      </c>
      <c r="F785" s="321">
        <v>40.880000000000003</v>
      </c>
      <c r="G785" s="321">
        <v>5.09</v>
      </c>
      <c r="H785" s="311">
        <f t="shared" si="163"/>
        <v>45.97</v>
      </c>
      <c r="I785" s="316">
        <f t="shared" si="164"/>
        <v>45.97</v>
      </c>
      <c r="J785" s="769"/>
    </row>
    <row r="786" spans="1:10" x14ac:dyDescent="0.25">
      <c r="A786" s="243" t="s">
        <v>1903</v>
      </c>
      <c r="B786" s="273" t="s">
        <v>291</v>
      </c>
      <c r="C786" s="262" t="s">
        <v>292</v>
      </c>
      <c r="D786" s="424">
        <v>1</v>
      </c>
      <c r="E786" s="246" t="s">
        <v>6</v>
      </c>
      <c r="F786" s="321">
        <v>54.49</v>
      </c>
      <c r="G786" s="321">
        <v>5.09</v>
      </c>
      <c r="H786" s="311">
        <f t="shared" si="163"/>
        <v>59.58</v>
      </c>
      <c r="I786" s="316">
        <f t="shared" si="164"/>
        <v>59.58</v>
      </c>
      <c r="J786" s="769"/>
    </row>
    <row r="787" spans="1:10" ht="23.25" customHeight="1" x14ac:dyDescent="0.25">
      <c r="A787" s="243" t="s">
        <v>1904</v>
      </c>
      <c r="B787" s="273" t="s">
        <v>283</v>
      </c>
      <c r="C787" s="262" t="s">
        <v>49</v>
      </c>
      <c r="D787" s="424">
        <v>1</v>
      </c>
      <c r="E787" s="246" t="s">
        <v>6</v>
      </c>
      <c r="F787" s="321">
        <v>843.96</v>
      </c>
      <c r="G787" s="321">
        <v>15.95</v>
      </c>
      <c r="H787" s="311">
        <f t="shared" si="163"/>
        <v>859.91000000000008</v>
      </c>
      <c r="I787" s="316">
        <f t="shared" si="164"/>
        <v>859.91000000000008</v>
      </c>
      <c r="J787" s="769"/>
    </row>
    <row r="788" spans="1:10" x14ac:dyDescent="0.25">
      <c r="A788" s="243" t="s">
        <v>1905</v>
      </c>
      <c r="B788" s="273" t="s">
        <v>633</v>
      </c>
      <c r="C788" s="262" t="s">
        <v>634</v>
      </c>
      <c r="D788" s="424">
        <v>6</v>
      </c>
      <c r="E788" s="246" t="s">
        <v>6</v>
      </c>
      <c r="F788" s="321">
        <v>35.4</v>
      </c>
      <c r="G788" s="321">
        <v>14.69</v>
      </c>
      <c r="H788" s="311">
        <f t="shared" si="163"/>
        <v>50.089999999999996</v>
      </c>
      <c r="I788" s="316">
        <f t="shared" si="164"/>
        <v>300.53999999999996</v>
      </c>
      <c r="J788" s="769"/>
    </row>
    <row r="789" spans="1:10" x14ac:dyDescent="0.25">
      <c r="A789" s="243" t="s">
        <v>1906</v>
      </c>
      <c r="B789" s="273" t="s">
        <v>635</v>
      </c>
      <c r="C789" s="262" t="s">
        <v>636</v>
      </c>
      <c r="D789" s="424">
        <v>1</v>
      </c>
      <c r="E789" s="246" t="s">
        <v>6</v>
      </c>
      <c r="F789" s="321">
        <v>47.8</v>
      </c>
      <c r="G789" s="321">
        <v>14.69</v>
      </c>
      <c r="H789" s="311">
        <f t="shared" si="163"/>
        <v>62.489999999999995</v>
      </c>
      <c r="I789" s="316">
        <f t="shared" si="164"/>
        <v>62.489999999999995</v>
      </c>
      <c r="J789" s="769"/>
    </row>
    <row r="790" spans="1:10" x14ac:dyDescent="0.25">
      <c r="A790" s="243" t="s">
        <v>1907</v>
      </c>
      <c r="B790" s="273" t="s">
        <v>637</v>
      </c>
      <c r="C790" s="262" t="s">
        <v>638</v>
      </c>
      <c r="D790" s="424">
        <v>1</v>
      </c>
      <c r="E790" s="246" t="s">
        <v>6</v>
      </c>
      <c r="F790" s="321">
        <v>891.14</v>
      </c>
      <c r="G790" s="321">
        <v>125.97</v>
      </c>
      <c r="H790" s="311">
        <f t="shared" si="163"/>
        <v>1017.11</v>
      </c>
      <c r="I790" s="316">
        <f t="shared" si="164"/>
        <v>1017.11</v>
      </c>
      <c r="J790" s="769"/>
    </row>
    <row r="791" spans="1:10" x14ac:dyDescent="0.25">
      <c r="A791" s="243" t="s">
        <v>1908</v>
      </c>
      <c r="B791" s="273" t="s">
        <v>286</v>
      </c>
      <c r="C791" s="262" t="s">
        <v>388</v>
      </c>
      <c r="D791" s="424">
        <v>1</v>
      </c>
      <c r="E791" s="246" t="s">
        <v>6</v>
      </c>
      <c r="F791" s="321">
        <v>35.17</v>
      </c>
      <c r="G791" s="321">
        <v>5.03</v>
      </c>
      <c r="H791" s="311">
        <f t="shared" si="163"/>
        <v>40.200000000000003</v>
      </c>
      <c r="I791" s="316">
        <f t="shared" si="164"/>
        <v>40.200000000000003</v>
      </c>
      <c r="J791" s="769"/>
    </row>
    <row r="792" spans="1:10" x14ac:dyDescent="0.25">
      <c r="A792" s="243" t="s">
        <v>1909</v>
      </c>
      <c r="B792" s="273" t="s">
        <v>284</v>
      </c>
      <c r="C792" s="262" t="s">
        <v>285</v>
      </c>
      <c r="D792" s="424">
        <v>1</v>
      </c>
      <c r="E792" s="246" t="s">
        <v>6</v>
      </c>
      <c r="F792" s="321">
        <v>148.87</v>
      </c>
      <c r="G792" s="321">
        <v>21</v>
      </c>
      <c r="H792" s="311">
        <f t="shared" si="163"/>
        <v>169.87</v>
      </c>
      <c r="I792" s="316">
        <f t="shared" si="164"/>
        <v>169.87</v>
      </c>
      <c r="J792" s="769"/>
    </row>
    <row r="793" spans="1:10" x14ac:dyDescent="0.25">
      <c r="A793" s="243" t="s">
        <v>1910</v>
      </c>
      <c r="B793" s="273" t="s">
        <v>639</v>
      </c>
      <c r="C793" s="262" t="s">
        <v>640</v>
      </c>
      <c r="D793" s="424">
        <v>1</v>
      </c>
      <c r="E793" s="246" t="s">
        <v>6</v>
      </c>
      <c r="F793" s="321">
        <v>146.06</v>
      </c>
      <c r="G793" s="321">
        <v>21</v>
      </c>
      <c r="H793" s="311">
        <f t="shared" si="163"/>
        <v>167.06</v>
      </c>
      <c r="I793" s="316">
        <f t="shared" si="164"/>
        <v>167.06</v>
      </c>
      <c r="J793" s="769"/>
    </row>
    <row r="794" spans="1:10" x14ac:dyDescent="0.25">
      <c r="A794" s="243" t="s">
        <v>1911</v>
      </c>
      <c r="B794" s="273" t="s">
        <v>641</v>
      </c>
      <c r="C794" s="262" t="s">
        <v>642</v>
      </c>
      <c r="D794" s="424">
        <v>1</v>
      </c>
      <c r="E794" s="246" t="s">
        <v>6</v>
      </c>
      <c r="F794" s="321">
        <v>42.38</v>
      </c>
      <c r="G794" s="321">
        <v>5.03</v>
      </c>
      <c r="H794" s="311">
        <f t="shared" si="163"/>
        <v>47.410000000000004</v>
      </c>
      <c r="I794" s="316">
        <f t="shared" si="164"/>
        <v>47.410000000000004</v>
      </c>
      <c r="J794" s="769"/>
    </row>
    <row r="795" spans="1:10" x14ac:dyDescent="0.25">
      <c r="A795" s="243" t="s">
        <v>1912</v>
      </c>
      <c r="B795" s="273" t="s">
        <v>643</v>
      </c>
      <c r="C795" s="262" t="s">
        <v>644</v>
      </c>
      <c r="D795" s="424">
        <v>1</v>
      </c>
      <c r="E795" s="246" t="s">
        <v>6</v>
      </c>
      <c r="F795" s="321">
        <v>36.42</v>
      </c>
      <c r="G795" s="321">
        <v>2.5099999999999998</v>
      </c>
      <c r="H795" s="311">
        <f t="shared" si="163"/>
        <v>38.93</v>
      </c>
      <c r="I795" s="316">
        <f t="shared" si="164"/>
        <v>38.93</v>
      </c>
      <c r="J795" s="769"/>
    </row>
    <row r="796" spans="1:10" x14ac:dyDescent="0.25">
      <c r="A796" s="243" t="s">
        <v>1913</v>
      </c>
      <c r="B796" s="273" t="s">
        <v>645</v>
      </c>
      <c r="C796" s="262" t="s">
        <v>646</v>
      </c>
      <c r="D796" s="424">
        <v>1</v>
      </c>
      <c r="E796" s="246" t="s">
        <v>6</v>
      </c>
      <c r="F796" s="321">
        <v>101.49</v>
      </c>
      <c r="G796" s="321">
        <v>8.4</v>
      </c>
      <c r="H796" s="311">
        <f t="shared" si="163"/>
        <v>109.89</v>
      </c>
      <c r="I796" s="316">
        <f t="shared" si="164"/>
        <v>109.89</v>
      </c>
      <c r="J796" s="769"/>
    </row>
    <row r="797" spans="1:10" ht="15.75" thickBot="1" x14ac:dyDescent="0.3">
      <c r="A797" s="251" t="s">
        <v>1914</v>
      </c>
      <c r="B797" s="283" t="s">
        <v>647</v>
      </c>
      <c r="C797" s="308" t="s">
        <v>648</v>
      </c>
      <c r="D797" s="424">
        <v>1</v>
      </c>
      <c r="E797" s="253" t="s">
        <v>6</v>
      </c>
      <c r="F797" s="352">
        <v>35.47</v>
      </c>
      <c r="G797" s="352">
        <v>8.4</v>
      </c>
      <c r="H797" s="311">
        <f t="shared" si="163"/>
        <v>43.87</v>
      </c>
      <c r="I797" s="316">
        <f t="shared" si="164"/>
        <v>43.87</v>
      </c>
      <c r="J797" s="770"/>
    </row>
    <row r="798" spans="1:10" s="28" customFormat="1" ht="15.75" thickBot="1" x14ac:dyDescent="0.3">
      <c r="A798" s="232">
        <v>71</v>
      </c>
      <c r="B798" s="266" t="s">
        <v>445</v>
      </c>
      <c r="C798" s="370" t="s">
        <v>446</v>
      </c>
      <c r="D798" s="257"/>
      <c r="E798" s="232"/>
      <c r="F798" s="268"/>
      <c r="G798" s="268"/>
      <c r="H798" s="259"/>
      <c r="I798" s="280"/>
      <c r="J798" s="225"/>
    </row>
    <row r="799" spans="1:10" s="28" customFormat="1" x14ac:dyDescent="0.25">
      <c r="A799" s="318" t="s">
        <v>1915</v>
      </c>
      <c r="B799" s="297" t="s">
        <v>306</v>
      </c>
      <c r="C799" s="260" t="s">
        <v>307</v>
      </c>
      <c r="D799" s="424">
        <v>36</v>
      </c>
      <c r="E799" s="239" t="s">
        <v>17</v>
      </c>
      <c r="F799" s="351">
        <v>7.25</v>
      </c>
      <c r="G799" s="351">
        <v>21</v>
      </c>
      <c r="H799" s="311">
        <f t="shared" ref="H799:H814" si="165">F799+G799</f>
        <v>28.25</v>
      </c>
      <c r="I799" s="316">
        <f t="shared" ref="I799:I814" si="166">H799*D799</f>
        <v>1017</v>
      </c>
      <c r="J799" s="771"/>
    </row>
    <row r="800" spans="1:10" s="28" customFormat="1" ht="25.5" customHeight="1" x14ac:dyDescent="0.25">
      <c r="A800" s="285" t="s">
        <v>1916</v>
      </c>
      <c r="B800" s="273" t="s">
        <v>335</v>
      </c>
      <c r="C800" s="262" t="s">
        <v>336</v>
      </c>
      <c r="D800" s="424">
        <v>21</v>
      </c>
      <c r="E800" s="246" t="s">
        <v>17</v>
      </c>
      <c r="F800" s="321">
        <v>23.92</v>
      </c>
      <c r="G800" s="321">
        <v>25.19</v>
      </c>
      <c r="H800" s="286">
        <f t="shared" si="165"/>
        <v>49.11</v>
      </c>
      <c r="I800" s="287">
        <f t="shared" si="166"/>
        <v>1031.31</v>
      </c>
      <c r="J800" s="772"/>
    </row>
    <row r="801" spans="1:10" s="28" customFormat="1" ht="24" customHeight="1" thickBot="1" x14ac:dyDescent="0.3">
      <c r="A801" s="314" t="s">
        <v>1917</v>
      </c>
      <c r="B801" s="283" t="s">
        <v>649</v>
      </c>
      <c r="C801" s="308" t="s">
        <v>650</v>
      </c>
      <c r="D801" s="424">
        <v>36</v>
      </c>
      <c r="E801" s="253" t="s">
        <v>17</v>
      </c>
      <c r="F801" s="352">
        <v>65.02</v>
      </c>
      <c r="G801" s="352">
        <v>46.19</v>
      </c>
      <c r="H801" s="315">
        <f t="shared" si="165"/>
        <v>111.21</v>
      </c>
      <c r="I801" s="304">
        <f t="shared" si="166"/>
        <v>4003.56</v>
      </c>
      <c r="J801" s="773"/>
    </row>
    <row r="802" spans="1:10" s="28" customFormat="1" ht="15.75" thickBot="1" x14ac:dyDescent="0.3">
      <c r="A802" s="232">
        <v>72</v>
      </c>
      <c r="B802" s="266" t="s">
        <v>447</v>
      </c>
      <c r="C802" s="370" t="s">
        <v>448</v>
      </c>
      <c r="D802" s="257"/>
      <c r="E802" s="232"/>
      <c r="F802" s="268"/>
      <c r="G802" s="268"/>
      <c r="H802" s="259"/>
      <c r="I802" s="280"/>
      <c r="J802" s="225"/>
    </row>
    <row r="803" spans="1:10" s="28" customFormat="1" ht="24" customHeight="1" thickBot="1" x14ac:dyDescent="0.3">
      <c r="A803" s="376" t="s">
        <v>1918</v>
      </c>
      <c r="B803" s="302" t="s">
        <v>316</v>
      </c>
      <c r="C803" s="306" t="s">
        <v>317</v>
      </c>
      <c r="D803" s="424">
        <v>3</v>
      </c>
      <c r="E803" s="290" t="s">
        <v>6</v>
      </c>
      <c r="F803" s="366">
        <v>78.09</v>
      </c>
      <c r="G803" s="366">
        <v>18.899999999999999</v>
      </c>
      <c r="H803" s="375">
        <f t="shared" si="165"/>
        <v>96.990000000000009</v>
      </c>
      <c r="I803" s="324">
        <f t="shared" si="166"/>
        <v>290.97000000000003</v>
      </c>
      <c r="J803" s="227"/>
    </row>
    <row r="804" spans="1:10" s="28" customFormat="1" ht="15.75" thickBot="1" x14ac:dyDescent="0.3">
      <c r="A804" s="232">
        <v>73</v>
      </c>
      <c r="B804" s="266" t="s">
        <v>507</v>
      </c>
      <c r="C804" s="370" t="s">
        <v>508</v>
      </c>
      <c r="D804" s="257"/>
      <c r="E804" s="232"/>
      <c r="F804" s="268"/>
      <c r="G804" s="268"/>
      <c r="H804" s="259"/>
      <c r="I804" s="280"/>
      <c r="J804" s="225"/>
    </row>
    <row r="805" spans="1:10" x14ac:dyDescent="0.25">
      <c r="A805" s="237" t="s">
        <v>1919</v>
      </c>
      <c r="B805" s="297" t="s">
        <v>343</v>
      </c>
      <c r="C805" s="260" t="s">
        <v>389</v>
      </c>
      <c r="D805" s="424">
        <v>6</v>
      </c>
      <c r="E805" s="239" t="s">
        <v>6</v>
      </c>
      <c r="F805" s="351">
        <v>55.95</v>
      </c>
      <c r="G805" s="351">
        <v>41.99</v>
      </c>
      <c r="H805" s="311">
        <f t="shared" si="165"/>
        <v>97.94</v>
      </c>
      <c r="I805" s="316">
        <f t="shared" si="166"/>
        <v>587.64</v>
      </c>
      <c r="J805" s="768"/>
    </row>
    <row r="806" spans="1:10" x14ac:dyDescent="0.25">
      <c r="A806" s="243" t="s">
        <v>1920</v>
      </c>
      <c r="B806" s="273" t="s">
        <v>344</v>
      </c>
      <c r="C806" s="262" t="s">
        <v>345</v>
      </c>
      <c r="D806" s="424">
        <v>2</v>
      </c>
      <c r="E806" s="246" t="s">
        <v>6</v>
      </c>
      <c r="F806" s="321">
        <v>88.79</v>
      </c>
      <c r="G806" s="321">
        <v>186.14</v>
      </c>
      <c r="H806" s="286">
        <f t="shared" si="165"/>
        <v>274.93</v>
      </c>
      <c r="I806" s="287">
        <f t="shared" si="166"/>
        <v>549.86</v>
      </c>
      <c r="J806" s="769"/>
    </row>
    <row r="807" spans="1:10" ht="15.75" thickBot="1" x14ac:dyDescent="0.3">
      <c r="A807" s="251" t="s">
        <v>1921</v>
      </c>
      <c r="B807" s="283" t="s">
        <v>509</v>
      </c>
      <c r="C807" s="308" t="s">
        <v>510</v>
      </c>
      <c r="D807" s="424">
        <v>3.73</v>
      </c>
      <c r="E807" s="253" t="s">
        <v>15</v>
      </c>
      <c r="F807" s="352">
        <v>1241.06</v>
      </c>
      <c r="G807" s="352">
        <v>26.93</v>
      </c>
      <c r="H807" s="315">
        <f t="shared" si="165"/>
        <v>1267.99</v>
      </c>
      <c r="I807" s="304">
        <f t="shared" si="166"/>
        <v>4729.6027000000004</v>
      </c>
      <c r="J807" s="770"/>
    </row>
    <row r="808" spans="1:10" s="28" customFormat="1" ht="15.75" thickBot="1" x14ac:dyDescent="0.3">
      <c r="A808" s="232">
        <v>74</v>
      </c>
      <c r="B808" s="266"/>
      <c r="C808" s="370" t="s">
        <v>774</v>
      </c>
      <c r="D808" s="257"/>
      <c r="E808" s="232"/>
      <c r="F808" s="268"/>
      <c r="G808" s="268"/>
      <c r="H808" s="269"/>
      <c r="I808" s="258"/>
      <c r="J808" s="228"/>
    </row>
    <row r="809" spans="1:10" ht="18" customHeight="1" x14ac:dyDescent="0.25">
      <c r="A809" s="237" t="s">
        <v>1922</v>
      </c>
      <c r="B809" s="323" t="s">
        <v>916</v>
      </c>
      <c r="C809" s="260" t="s">
        <v>915</v>
      </c>
      <c r="D809" s="424">
        <v>3.8</v>
      </c>
      <c r="E809" s="239" t="s">
        <v>15</v>
      </c>
      <c r="F809" s="351">
        <v>1763.06</v>
      </c>
      <c r="G809" s="240">
        <v>0</v>
      </c>
      <c r="H809" s="311">
        <f>F809+G809</f>
        <v>1763.06</v>
      </c>
      <c r="I809" s="240">
        <f>D809*H809</f>
        <v>6699.6279999999997</v>
      </c>
      <c r="J809" s="768"/>
    </row>
    <row r="810" spans="1:10" x14ac:dyDescent="0.25">
      <c r="A810" s="285" t="s">
        <v>1923</v>
      </c>
      <c r="B810" s="323" t="s">
        <v>31</v>
      </c>
      <c r="C810" s="262" t="s">
        <v>1217</v>
      </c>
      <c r="D810" s="424">
        <v>1</v>
      </c>
      <c r="E810" s="246" t="s">
        <v>6</v>
      </c>
      <c r="F810" s="351">
        <v>787.51</v>
      </c>
      <c r="G810" s="287">
        <v>0</v>
      </c>
      <c r="H810" s="311">
        <f t="shared" ref="H810:H812" si="167">F810+G810</f>
        <v>787.51</v>
      </c>
      <c r="I810" s="287">
        <f t="shared" ref="I810:I812" si="168">D810*H810</f>
        <v>787.51</v>
      </c>
      <c r="J810" s="769"/>
    </row>
    <row r="811" spans="1:10" x14ac:dyDescent="0.25">
      <c r="A811" s="285" t="s">
        <v>1924</v>
      </c>
      <c r="B811" s="323" t="s">
        <v>31</v>
      </c>
      <c r="C811" s="262" t="s">
        <v>1216</v>
      </c>
      <c r="D811" s="424">
        <v>2</v>
      </c>
      <c r="E811" s="246" t="s">
        <v>6</v>
      </c>
      <c r="F811" s="351">
        <v>1385.39</v>
      </c>
      <c r="G811" s="287">
        <v>0</v>
      </c>
      <c r="H811" s="311">
        <f t="shared" si="167"/>
        <v>1385.39</v>
      </c>
      <c r="I811" s="287">
        <f t="shared" si="168"/>
        <v>2770.78</v>
      </c>
      <c r="J811" s="769"/>
    </row>
    <row r="812" spans="1:10" ht="23.25" thickBot="1" x14ac:dyDescent="0.3">
      <c r="A812" s="314" t="s">
        <v>1925</v>
      </c>
      <c r="B812" s="283" t="s">
        <v>31</v>
      </c>
      <c r="C812" s="308" t="s">
        <v>2116</v>
      </c>
      <c r="D812" s="424">
        <v>12</v>
      </c>
      <c r="E812" s="246" t="s">
        <v>6</v>
      </c>
      <c r="F812" s="351">
        <v>306.63</v>
      </c>
      <c r="G812" s="304">
        <v>0</v>
      </c>
      <c r="H812" s="311">
        <f t="shared" si="167"/>
        <v>306.63</v>
      </c>
      <c r="I812" s="304">
        <f t="shared" si="168"/>
        <v>3679.56</v>
      </c>
      <c r="J812" s="770"/>
    </row>
    <row r="813" spans="1:10" s="28" customFormat="1" ht="15.75" thickBot="1" x14ac:dyDescent="0.3">
      <c r="A813" s="232">
        <v>75</v>
      </c>
      <c r="B813" s="266" t="s">
        <v>450</v>
      </c>
      <c r="C813" s="370" t="s">
        <v>452</v>
      </c>
      <c r="D813" s="257"/>
      <c r="E813" s="232"/>
      <c r="F813" s="268"/>
      <c r="G813" s="268"/>
      <c r="H813" s="259"/>
      <c r="I813" s="280"/>
      <c r="J813" s="228"/>
    </row>
    <row r="814" spans="1:10" s="24" customFormat="1" ht="15.75" thickBot="1" x14ac:dyDescent="0.3">
      <c r="A814" s="288" t="s">
        <v>1926</v>
      </c>
      <c r="B814" s="302" t="s">
        <v>374</v>
      </c>
      <c r="C814" s="306" t="s">
        <v>451</v>
      </c>
      <c r="D814" s="424">
        <v>60.66</v>
      </c>
      <c r="E814" s="290" t="s">
        <v>15</v>
      </c>
      <c r="F814" s="292">
        <v>0</v>
      </c>
      <c r="G814" s="366">
        <v>11.73</v>
      </c>
      <c r="H814" s="375">
        <f t="shared" si="165"/>
        <v>11.73</v>
      </c>
      <c r="I814" s="324">
        <f t="shared" si="166"/>
        <v>711.54179999999997</v>
      </c>
      <c r="J814" s="219"/>
    </row>
    <row r="815" spans="1:10" ht="20.25" customHeight="1" thickBot="1" x14ac:dyDescent="0.3">
      <c r="A815" s="325"/>
      <c r="B815" s="325"/>
      <c r="C815" s="345" t="s">
        <v>2181</v>
      </c>
      <c r="D815" s="379"/>
      <c r="E815" s="325"/>
      <c r="F815" s="380"/>
      <c r="G815" s="380"/>
      <c r="H815" s="348"/>
      <c r="I815" s="380"/>
      <c r="J815" s="754">
        <f>SUM(I816:I851)</f>
        <v>39601.147999999994</v>
      </c>
    </row>
    <row r="816" spans="1:10" ht="15.75" thickBot="1" x14ac:dyDescent="0.3">
      <c r="A816" s="232">
        <v>76</v>
      </c>
      <c r="B816" s="266" t="s">
        <v>411</v>
      </c>
      <c r="C816" s="272" t="s">
        <v>406</v>
      </c>
      <c r="D816" s="257"/>
      <c r="E816" s="232"/>
      <c r="F816" s="258"/>
      <c r="G816" s="258"/>
      <c r="H816" s="269"/>
      <c r="I816" s="258"/>
      <c r="J816" s="225"/>
    </row>
    <row r="817" spans="1:10" x14ac:dyDescent="0.25">
      <c r="A817" s="237" t="s">
        <v>1927</v>
      </c>
      <c r="B817" s="297" t="s">
        <v>407</v>
      </c>
      <c r="C817" s="260" t="s">
        <v>408</v>
      </c>
      <c r="D817" s="424">
        <v>0.2</v>
      </c>
      <c r="E817" s="239" t="s">
        <v>20</v>
      </c>
      <c r="F817" s="240"/>
      <c r="G817" s="351">
        <v>41.88</v>
      </c>
      <c r="H817" s="261">
        <f t="shared" si="153"/>
        <v>41.88</v>
      </c>
      <c r="I817" s="240">
        <f>D817*H817</f>
        <v>8.3760000000000012</v>
      </c>
      <c r="J817" s="768"/>
    </row>
    <row r="818" spans="1:10" ht="15.75" thickBot="1" x14ac:dyDescent="0.3">
      <c r="A818" s="251" t="s">
        <v>1928</v>
      </c>
      <c r="B818" s="283" t="s">
        <v>348</v>
      </c>
      <c r="C818" s="308" t="s">
        <v>349</v>
      </c>
      <c r="D818" s="424">
        <v>19.12</v>
      </c>
      <c r="E818" s="253" t="s">
        <v>20</v>
      </c>
      <c r="F818" s="255">
        <v>0</v>
      </c>
      <c r="G818" s="352">
        <v>50.25</v>
      </c>
      <c r="H818" s="256">
        <f t="shared" si="153"/>
        <v>50.25</v>
      </c>
      <c r="I818" s="255">
        <f>D818*H818</f>
        <v>960.78000000000009</v>
      </c>
      <c r="J818" s="770"/>
    </row>
    <row r="819" spans="1:10" ht="15.75" thickBot="1" x14ac:dyDescent="0.3">
      <c r="A819" s="232">
        <v>77</v>
      </c>
      <c r="B819" s="266" t="s">
        <v>410</v>
      </c>
      <c r="C819" s="272" t="s">
        <v>409</v>
      </c>
      <c r="D819" s="257"/>
      <c r="E819" s="232"/>
      <c r="F819" s="258"/>
      <c r="G819" s="258"/>
      <c r="H819" s="269"/>
      <c r="I819" s="258"/>
      <c r="J819" s="225"/>
    </row>
    <row r="820" spans="1:10" ht="15.75" thickBot="1" x14ac:dyDescent="0.3">
      <c r="A820" s="288" t="s">
        <v>1929</v>
      </c>
      <c r="B820" s="302" t="s">
        <v>412</v>
      </c>
      <c r="C820" s="306" t="s">
        <v>413</v>
      </c>
      <c r="D820" s="424">
        <v>3.46</v>
      </c>
      <c r="E820" s="290" t="s">
        <v>15</v>
      </c>
      <c r="F820" s="366">
        <v>33.44</v>
      </c>
      <c r="G820" s="366">
        <v>48.25</v>
      </c>
      <c r="H820" s="291">
        <f t="shared" si="153"/>
        <v>81.69</v>
      </c>
      <c r="I820" s="292">
        <f t="shared" ref="I820:I851" si="169">D820*H820</f>
        <v>282.6474</v>
      </c>
      <c r="J820" s="222"/>
    </row>
    <row r="821" spans="1:10" ht="15.75" thickBot="1" x14ac:dyDescent="0.3">
      <c r="A821" s="232">
        <v>78</v>
      </c>
      <c r="B821" s="266" t="s">
        <v>414</v>
      </c>
      <c r="C821" s="272" t="s">
        <v>415</v>
      </c>
      <c r="D821" s="257"/>
      <c r="E821" s="232"/>
      <c r="F821" s="258"/>
      <c r="G821" s="258"/>
      <c r="H821" s="381"/>
      <c r="I821" s="258"/>
      <c r="J821" s="225"/>
    </row>
    <row r="822" spans="1:10" ht="15.75" thickBot="1" x14ac:dyDescent="0.3">
      <c r="A822" s="288" t="s">
        <v>1930</v>
      </c>
      <c r="B822" s="302" t="s">
        <v>220</v>
      </c>
      <c r="C822" s="306" t="s">
        <v>221</v>
      </c>
      <c r="D822" s="424">
        <v>59</v>
      </c>
      <c r="E822" s="290" t="s">
        <v>42</v>
      </c>
      <c r="F822" s="366">
        <v>10.78</v>
      </c>
      <c r="G822" s="366">
        <v>2.15</v>
      </c>
      <c r="H822" s="291">
        <f t="shared" si="153"/>
        <v>12.93</v>
      </c>
      <c r="I822" s="292">
        <f t="shared" si="169"/>
        <v>762.87</v>
      </c>
      <c r="J822" s="222"/>
    </row>
    <row r="823" spans="1:10" ht="15.75" thickBot="1" x14ac:dyDescent="0.3">
      <c r="A823" s="232">
        <v>79</v>
      </c>
      <c r="B823" s="266" t="s">
        <v>416</v>
      </c>
      <c r="C823" s="272" t="s">
        <v>417</v>
      </c>
      <c r="D823" s="257"/>
      <c r="E823" s="232"/>
      <c r="F823" s="258"/>
      <c r="G823" s="258"/>
      <c r="H823" s="381"/>
      <c r="I823" s="258"/>
      <c r="J823" s="225"/>
    </row>
    <row r="824" spans="1:10" x14ac:dyDescent="0.25">
      <c r="A824" s="237" t="s">
        <v>1931</v>
      </c>
      <c r="B824" s="297" t="s">
        <v>419</v>
      </c>
      <c r="C824" s="260" t="s">
        <v>418</v>
      </c>
      <c r="D824" s="424">
        <v>0.56000000000000005</v>
      </c>
      <c r="E824" s="239" t="s">
        <v>20</v>
      </c>
      <c r="F824" s="351">
        <v>270.39</v>
      </c>
      <c r="G824" s="351">
        <v>41.88</v>
      </c>
      <c r="H824" s="261">
        <f t="shared" si="153"/>
        <v>312.27</v>
      </c>
      <c r="I824" s="240">
        <f t="shared" si="169"/>
        <v>174.87120000000002</v>
      </c>
      <c r="J824" s="768"/>
    </row>
    <row r="825" spans="1:10" ht="15.75" thickBot="1" x14ac:dyDescent="0.3">
      <c r="A825" s="251" t="s">
        <v>1932</v>
      </c>
      <c r="B825" s="283" t="s">
        <v>226</v>
      </c>
      <c r="C825" s="308" t="s">
        <v>227</v>
      </c>
      <c r="D825" s="424">
        <v>0.56000000000000005</v>
      </c>
      <c r="E825" s="253" t="s">
        <v>20</v>
      </c>
      <c r="F825" s="255">
        <v>0</v>
      </c>
      <c r="G825" s="352">
        <v>97.54</v>
      </c>
      <c r="H825" s="256">
        <f t="shared" si="153"/>
        <v>97.54</v>
      </c>
      <c r="I825" s="255">
        <f t="shared" si="169"/>
        <v>54.622400000000006</v>
      </c>
      <c r="J825" s="770"/>
    </row>
    <row r="826" spans="1:10" ht="15.75" thickBot="1" x14ac:dyDescent="0.3">
      <c r="A826" s="232">
        <v>80</v>
      </c>
      <c r="B826" s="266" t="s">
        <v>420</v>
      </c>
      <c r="C826" s="272" t="s">
        <v>421</v>
      </c>
      <c r="D826" s="257"/>
      <c r="E826" s="232"/>
      <c r="F826" s="258"/>
      <c r="G826" s="258"/>
      <c r="H826" s="381"/>
      <c r="I826" s="258"/>
      <c r="J826" s="225"/>
    </row>
    <row r="827" spans="1:10" ht="15.75" thickBot="1" x14ac:dyDescent="0.3">
      <c r="A827" s="288" t="s">
        <v>1933</v>
      </c>
      <c r="B827" s="302" t="s">
        <v>2066</v>
      </c>
      <c r="C827" s="306" t="s">
        <v>422</v>
      </c>
      <c r="D827" s="424">
        <v>6.66</v>
      </c>
      <c r="E827" s="290" t="s">
        <v>15</v>
      </c>
      <c r="F827" s="366">
        <v>42.24</v>
      </c>
      <c r="G827" s="366">
        <v>33.22</v>
      </c>
      <c r="H827" s="291">
        <f t="shared" si="153"/>
        <v>75.460000000000008</v>
      </c>
      <c r="I827" s="292">
        <f t="shared" si="169"/>
        <v>502.56360000000006</v>
      </c>
      <c r="J827" s="222"/>
    </row>
    <row r="828" spans="1:10" ht="15.75" thickBot="1" x14ac:dyDescent="0.3">
      <c r="A828" s="232">
        <v>81</v>
      </c>
      <c r="B828" s="266" t="s">
        <v>423</v>
      </c>
      <c r="C828" s="272" t="s">
        <v>424</v>
      </c>
      <c r="D828" s="257"/>
      <c r="E828" s="232"/>
      <c r="F828" s="258"/>
      <c r="G828" s="258"/>
      <c r="H828" s="381"/>
      <c r="I828" s="258"/>
      <c r="J828" s="225"/>
    </row>
    <row r="829" spans="1:10" x14ac:dyDescent="0.25">
      <c r="A829" s="237" t="s">
        <v>1934</v>
      </c>
      <c r="B829" s="297" t="s">
        <v>425</v>
      </c>
      <c r="C829" s="260" t="s">
        <v>426</v>
      </c>
      <c r="D829" s="424">
        <v>13.32</v>
      </c>
      <c r="E829" s="239" t="s">
        <v>15</v>
      </c>
      <c r="F829" s="351">
        <v>1.97</v>
      </c>
      <c r="G829" s="351">
        <v>3.92</v>
      </c>
      <c r="H829" s="261">
        <f t="shared" si="153"/>
        <v>5.89</v>
      </c>
      <c r="I829" s="240">
        <f t="shared" si="169"/>
        <v>78.454799999999992</v>
      </c>
      <c r="J829" s="768"/>
    </row>
    <row r="830" spans="1:10" x14ac:dyDescent="0.25">
      <c r="A830" s="243" t="s">
        <v>1935</v>
      </c>
      <c r="B830" s="273" t="s">
        <v>357</v>
      </c>
      <c r="C830" s="262" t="s">
        <v>427</v>
      </c>
      <c r="D830" s="424">
        <v>13.32</v>
      </c>
      <c r="E830" s="246" t="s">
        <v>15</v>
      </c>
      <c r="F830" s="321">
        <v>7.18</v>
      </c>
      <c r="G830" s="321">
        <v>14.84</v>
      </c>
      <c r="H830" s="249">
        <f t="shared" si="153"/>
        <v>22.02</v>
      </c>
      <c r="I830" s="247">
        <f t="shared" si="169"/>
        <v>293.3064</v>
      </c>
      <c r="J830" s="769"/>
    </row>
    <row r="831" spans="1:10" ht="15.75" thickBot="1" x14ac:dyDescent="0.3">
      <c r="A831" s="251" t="s">
        <v>1936</v>
      </c>
      <c r="B831" s="283" t="s">
        <v>428</v>
      </c>
      <c r="C831" s="308" t="s">
        <v>429</v>
      </c>
      <c r="D831" s="424">
        <v>1.17</v>
      </c>
      <c r="E831" s="253" t="s">
        <v>15</v>
      </c>
      <c r="F831" s="352">
        <v>7.86</v>
      </c>
      <c r="G831" s="352">
        <v>20.41</v>
      </c>
      <c r="H831" s="256">
        <f t="shared" si="153"/>
        <v>28.27</v>
      </c>
      <c r="I831" s="255">
        <f t="shared" si="169"/>
        <v>33.075899999999997</v>
      </c>
      <c r="J831" s="770"/>
    </row>
    <row r="832" spans="1:10" ht="15.75" thickBot="1" x14ac:dyDescent="0.3">
      <c r="A832" s="232">
        <v>82</v>
      </c>
      <c r="B832" s="266" t="s">
        <v>430</v>
      </c>
      <c r="C832" s="370" t="s">
        <v>431</v>
      </c>
      <c r="D832" s="257"/>
      <c r="E832" s="232"/>
      <c r="F832" s="268"/>
      <c r="G832" s="268"/>
      <c r="H832" s="269"/>
      <c r="I832" s="258"/>
      <c r="J832" s="225"/>
    </row>
    <row r="833" spans="1:10" ht="15.75" thickBot="1" x14ac:dyDescent="0.3">
      <c r="A833" s="288" t="s">
        <v>1935</v>
      </c>
      <c r="B833" s="302" t="s">
        <v>432</v>
      </c>
      <c r="C833" s="306" t="s">
        <v>433</v>
      </c>
      <c r="D833" s="424">
        <v>2.75</v>
      </c>
      <c r="E833" s="290" t="s">
        <v>15</v>
      </c>
      <c r="F833" s="366">
        <v>675.22</v>
      </c>
      <c r="G833" s="366">
        <v>57.47</v>
      </c>
      <c r="H833" s="291">
        <f t="shared" si="153"/>
        <v>732.69</v>
      </c>
      <c r="I833" s="292">
        <f t="shared" si="169"/>
        <v>2014.8975</v>
      </c>
      <c r="J833" s="222"/>
    </row>
    <row r="834" spans="1:10" ht="15.75" thickBot="1" x14ac:dyDescent="0.3">
      <c r="A834" s="232">
        <v>83</v>
      </c>
      <c r="B834" s="266" t="s">
        <v>434</v>
      </c>
      <c r="C834" s="370" t="s">
        <v>435</v>
      </c>
      <c r="D834" s="257"/>
      <c r="E834" s="232"/>
      <c r="F834" s="268"/>
      <c r="G834" s="268"/>
      <c r="H834" s="269"/>
      <c r="I834" s="258"/>
      <c r="J834" s="225"/>
    </row>
    <row r="835" spans="1:10" ht="15.75" thickBot="1" x14ac:dyDescent="0.3">
      <c r="A835" s="288" t="s">
        <v>1937</v>
      </c>
      <c r="B835" s="302" t="s">
        <v>436</v>
      </c>
      <c r="C835" s="306" t="s">
        <v>437</v>
      </c>
      <c r="D835" s="424">
        <v>1</v>
      </c>
      <c r="E835" s="290" t="s">
        <v>6</v>
      </c>
      <c r="F835" s="366">
        <v>47.95</v>
      </c>
      <c r="G835" s="382">
        <v>0</v>
      </c>
      <c r="H835" s="291">
        <f t="shared" si="153"/>
        <v>47.95</v>
      </c>
      <c r="I835" s="292">
        <f t="shared" si="169"/>
        <v>47.95</v>
      </c>
      <c r="J835" s="222"/>
    </row>
    <row r="836" spans="1:10" ht="15.75" thickBot="1" x14ac:dyDescent="0.3">
      <c r="A836" s="232">
        <v>84</v>
      </c>
      <c r="B836" s="266" t="s">
        <v>438</v>
      </c>
      <c r="C836" s="370" t="s">
        <v>70</v>
      </c>
      <c r="D836" s="257"/>
      <c r="E836" s="232"/>
      <c r="F836" s="268"/>
      <c r="G836" s="268"/>
      <c r="H836" s="269"/>
      <c r="I836" s="258"/>
      <c r="J836" s="225"/>
    </row>
    <row r="837" spans="1:10" x14ac:dyDescent="0.25">
      <c r="A837" s="237" t="s">
        <v>1938</v>
      </c>
      <c r="B837" s="297" t="s">
        <v>189</v>
      </c>
      <c r="C837" s="260" t="s">
        <v>439</v>
      </c>
      <c r="D837" s="424">
        <v>13.32</v>
      </c>
      <c r="E837" s="239" t="s">
        <v>15</v>
      </c>
      <c r="F837" s="351">
        <v>4.05</v>
      </c>
      <c r="G837" s="351">
        <v>9.91</v>
      </c>
      <c r="H837" s="261">
        <f t="shared" si="153"/>
        <v>13.96</v>
      </c>
      <c r="I837" s="240">
        <f t="shared" si="169"/>
        <v>185.94720000000001</v>
      </c>
      <c r="J837" s="768"/>
    </row>
    <row r="838" spans="1:10" x14ac:dyDescent="0.25">
      <c r="A838" s="243" t="s">
        <v>1939</v>
      </c>
      <c r="B838" s="273" t="s">
        <v>190</v>
      </c>
      <c r="C838" s="262" t="s">
        <v>191</v>
      </c>
      <c r="D838" s="424">
        <v>13.32</v>
      </c>
      <c r="E838" s="246" t="s">
        <v>15</v>
      </c>
      <c r="F838" s="321">
        <v>8.4</v>
      </c>
      <c r="G838" s="321">
        <v>17.68</v>
      </c>
      <c r="H838" s="249">
        <f t="shared" si="153"/>
        <v>26.08</v>
      </c>
      <c r="I838" s="247">
        <f t="shared" si="169"/>
        <v>347.38560000000001</v>
      </c>
      <c r="J838" s="769"/>
    </row>
    <row r="839" spans="1:10" s="54" customFormat="1" x14ac:dyDescent="0.25">
      <c r="A839" s="243" t="s">
        <v>1940</v>
      </c>
      <c r="B839" s="273" t="s">
        <v>2270</v>
      </c>
      <c r="C839" s="262" t="s">
        <v>440</v>
      </c>
      <c r="D839" s="424">
        <v>63</v>
      </c>
      <c r="E839" s="246" t="s">
        <v>17</v>
      </c>
      <c r="F839" s="247">
        <v>1.22</v>
      </c>
      <c r="G839" s="247">
        <v>0.38</v>
      </c>
      <c r="H839" s="249">
        <f t="shared" si="153"/>
        <v>1.6</v>
      </c>
      <c r="I839" s="247">
        <f t="shared" si="169"/>
        <v>100.80000000000001</v>
      </c>
      <c r="J839" s="769"/>
    </row>
    <row r="840" spans="1:10" ht="15.75" thickBot="1" x14ac:dyDescent="0.3">
      <c r="A840" s="251" t="s">
        <v>1941</v>
      </c>
      <c r="B840" s="283" t="s">
        <v>192</v>
      </c>
      <c r="C840" s="308" t="s">
        <v>193</v>
      </c>
      <c r="D840" s="424">
        <v>5.5</v>
      </c>
      <c r="E840" s="253" t="s">
        <v>15</v>
      </c>
      <c r="F840" s="352">
        <v>13.41</v>
      </c>
      <c r="G840" s="352">
        <v>24.69</v>
      </c>
      <c r="H840" s="256">
        <f t="shared" si="153"/>
        <v>38.1</v>
      </c>
      <c r="I840" s="255">
        <f t="shared" si="169"/>
        <v>209.55</v>
      </c>
      <c r="J840" s="770"/>
    </row>
    <row r="841" spans="1:10" ht="15.75" thickBot="1" x14ac:dyDescent="0.3">
      <c r="A841" s="232">
        <v>85</v>
      </c>
      <c r="B841" s="266" t="s">
        <v>445</v>
      </c>
      <c r="C841" s="370" t="s">
        <v>446</v>
      </c>
      <c r="D841" s="257"/>
      <c r="E841" s="232"/>
      <c r="F841" s="268"/>
      <c r="G841" s="268"/>
      <c r="H841" s="269"/>
      <c r="I841" s="258"/>
      <c r="J841" s="225"/>
    </row>
    <row r="842" spans="1:10" x14ac:dyDescent="0.25">
      <c r="A842" s="237" t="s">
        <v>1942</v>
      </c>
      <c r="B842" s="297" t="s">
        <v>341</v>
      </c>
      <c r="C842" s="260" t="s">
        <v>342</v>
      </c>
      <c r="D842" s="424">
        <v>30</v>
      </c>
      <c r="E842" s="239" t="s">
        <v>17</v>
      </c>
      <c r="F842" s="351">
        <v>93.12</v>
      </c>
      <c r="G842" s="351">
        <v>15.12</v>
      </c>
      <c r="H842" s="275">
        <f>G842+F842</f>
        <v>108.24000000000001</v>
      </c>
      <c r="I842" s="240">
        <f t="shared" si="169"/>
        <v>3247.2000000000003</v>
      </c>
      <c r="J842" s="768"/>
    </row>
    <row r="843" spans="1:10" ht="15.75" thickBot="1" x14ac:dyDescent="0.3">
      <c r="A843" s="251" t="s">
        <v>1943</v>
      </c>
      <c r="B843" s="283" t="s">
        <v>329</v>
      </c>
      <c r="C843" s="308" t="s">
        <v>90</v>
      </c>
      <c r="D843" s="424">
        <v>126</v>
      </c>
      <c r="E843" s="253" t="s">
        <v>17</v>
      </c>
      <c r="F843" s="352">
        <v>193.55</v>
      </c>
      <c r="G843" s="352">
        <v>21.41</v>
      </c>
      <c r="H843" s="275">
        <f>G843+F843</f>
        <v>214.96</v>
      </c>
      <c r="I843" s="255">
        <f t="shared" si="169"/>
        <v>27084.960000000003</v>
      </c>
      <c r="J843" s="770"/>
    </row>
    <row r="844" spans="1:10" ht="15.75" thickBot="1" x14ac:dyDescent="0.3">
      <c r="A844" s="232">
        <v>86</v>
      </c>
      <c r="B844" s="266" t="s">
        <v>447</v>
      </c>
      <c r="C844" s="370" t="s">
        <v>448</v>
      </c>
      <c r="D844" s="257"/>
      <c r="E844" s="232"/>
      <c r="F844" s="268"/>
      <c r="G844" s="268"/>
      <c r="H844" s="269"/>
      <c r="I844" s="258"/>
      <c r="J844" s="225"/>
    </row>
    <row r="845" spans="1:10" ht="24" customHeight="1" x14ac:dyDescent="0.25">
      <c r="A845" s="318" t="s">
        <v>1944</v>
      </c>
      <c r="B845" s="297" t="s">
        <v>457</v>
      </c>
      <c r="C845" s="260" t="s">
        <v>456</v>
      </c>
      <c r="D845" s="424">
        <v>8</v>
      </c>
      <c r="E845" s="239" t="s">
        <v>6</v>
      </c>
      <c r="F845" s="351">
        <v>113.34</v>
      </c>
      <c r="G845" s="351">
        <v>25.19</v>
      </c>
      <c r="H845" s="275">
        <f>G845+F845</f>
        <v>138.53</v>
      </c>
      <c r="I845" s="240">
        <f t="shared" si="169"/>
        <v>1108.24</v>
      </c>
      <c r="J845" s="759"/>
    </row>
    <row r="846" spans="1:10" ht="26.25" customHeight="1" x14ac:dyDescent="0.25">
      <c r="A846" s="285" t="s">
        <v>1945</v>
      </c>
      <c r="B846" s="273" t="s">
        <v>681</v>
      </c>
      <c r="C846" s="262" t="s">
        <v>680</v>
      </c>
      <c r="D846" s="424">
        <v>1</v>
      </c>
      <c r="E846" s="246" t="s">
        <v>6</v>
      </c>
      <c r="F846" s="321">
        <v>490.82</v>
      </c>
      <c r="G846" s="321">
        <v>52.49</v>
      </c>
      <c r="H846" s="275">
        <f t="shared" ref="H846:H847" si="170">G846+F846</f>
        <v>543.30999999999995</v>
      </c>
      <c r="I846" s="247">
        <f t="shared" si="169"/>
        <v>543.30999999999995</v>
      </c>
      <c r="J846" s="760"/>
    </row>
    <row r="847" spans="1:10" ht="15.75" thickBot="1" x14ac:dyDescent="0.3">
      <c r="A847" s="314" t="s">
        <v>1946</v>
      </c>
      <c r="B847" s="283" t="s">
        <v>31</v>
      </c>
      <c r="C847" s="308" t="s">
        <v>449</v>
      </c>
      <c r="D847" s="424">
        <v>1</v>
      </c>
      <c r="E847" s="253" t="s">
        <v>6</v>
      </c>
      <c r="F847" s="304">
        <v>605.6</v>
      </c>
      <c r="G847" s="304">
        <v>35.200000000000003</v>
      </c>
      <c r="H847" s="275">
        <f t="shared" si="170"/>
        <v>640.80000000000007</v>
      </c>
      <c r="I847" s="304">
        <f t="shared" si="169"/>
        <v>640.80000000000007</v>
      </c>
      <c r="J847" s="761"/>
    </row>
    <row r="848" spans="1:10" ht="15.75" thickBot="1" x14ac:dyDescent="0.3">
      <c r="A848" s="232">
        <v>87</v>
      </c>
      <c r="B848" s="266" t="s">
        <v>450</v>
      </c>
      <c r="C848" s="370" t="s">
        <v>452</v>
      </c>
      <c r="D848" s="257"/>
      <c r="E848" s="232"/>
      <c r="F848" s="268"/>
      <c r="G848" s="268"/>
      <c r="H848" s="269"/>
      <c r="I848" s="258"/>
      <c r="J848" s="225"/>
    </row>
    <row r="849" spans="1:10" ht="15.75" thickBot="1" x14ac:dyDescent="0.3">
      <c r="A849" s="288" t="s">
        <v>1947</v>
      </c>
      <c r="B849" s="302" t="s">
        <v>374</v>
      </c>
      <c r="C849" s="306" t="s">
        <v>451</v>
      </c>
      <c r="D849" s="424">
        <v>8</v>
      </c>
      <c r="E849" s="290" t="s">
        <v>15</v>
      </c>
      <c r="F849" s="292">
        <v>0</v>
      </c>
      <c r="G849" s="366">
        <v>11.73</v>
      </c>
      <c r="H849" s="291">
        <f t="shared" si="153"/>
        <v>11.73</v>
      </c>
      <c r="I849" s="292">
        <f t="shared" si="169"/>
        <v>93.84</v>
      </c>
      <c r="J849" s="222"/>
    </row>
    <row r="850" spans="1:10" ht="15.75" thickBot="1" x14ac:dyDescent="0.3">
      <c r="A850" s="232">
        <v>88</v>
      </c>
      <c r="B850" s="266" t="s">
        <v>453</v>
      </c>
      <c r="C850" s="272" t="s">
        <v>454</v>
      </c>
      <c r="D850" s="257"/>
      <c r="E850" s="232"/>
      <c r="F850" s="258"/>
      <c r="G850" s="258"/>
      <c r="H850" s="269"/>
      <c r="I850" s="258"/>
      <c r="J850" s="225"/>
    </row>
    <row r="851" spans="1:10" ht="15.75" thickBot="1" x14ac:dyDescent="0.3">
      <c r="A851" s="288" t="s">
        <v>1948</v>
      </c>
      <c r="B851" s="302" t="s">
        <v>31</v>
      </c>
      <c r="C851" s="306" t="s">
        <v>455</v>
      </c>
      <c r="D851" s="424">
        <v>1</v>
      </c>
      <c r="E851" s="290" t="s">
        <v>6</v>
      </c>
      <c r="F851" s="292">
        <v>546.70000000000005</v>
      </c>
      <c r="G851" s="292">
        <v>278</v>
      </c>
      <c r="H851" s="291">
        <f t="shared" si="153"/>
        <v>824.7</v>
      </c>
      <c r="I851" s="292">
        <f t="shared" si="169"/>
        <v>824.7</v>
      </c>
      <c r="J851" s="222"/>
    </row>
    <row r="852" spans="1:10" ht="15.75" thickBot="1" x14ac:dyDescent="0.3">
      <c r="A852" s="325"/>
      <c r="B852" s="325"/>
      <c r="C852" s="345" t="s">
        <v>679</v>
      </c>
      <c r="D852" s="379"/>
      <c r="E852" s="325"/>
      <c r="F852" s="380"/>
      <c r="G852" s="380"/>
      <c r="H852" s="348"/>
      <c r="I852" s="380"/>
      <c r="J852" s="754">
        <f>SUM(I853:I897)</f>
        <v>410904.55839999998</v>
      </c>
    </row>
    <row r="853" spans="1:10" ht="15.75" thickBot="1" x14ac:dyDescent="0.3">
      <c r="A853" s="232">
        <v>89</v>
      </c>
      <c r="B853" s="266" t="s">
        <v>459</v>
      </c>
      <c r="C853" s="272" t="s">
        <v>460</v>
      </c>
      <c r="D853" s="257"/>
      <c r="E853" s="232"/>
      <c r="F853" s="268"/>
      <c r="G853" s="268"/>
      <c r="H853" s="269"/>
      <c r="I853" s="258"/>
      <c r="J853" s="225"/>
    </row>
    <row r="854" spans="1:10" x14ac:dyDescent="0.25">
      <c r="A854" s="237" t="s">
        <v>1949</v>
      </c>
      <c r="B854" s="297" t="s">
        <v>462</v>
      </c>
      <c r="C854" s="260" t="s">
        <v>461</v>
      </c>
      <c r="D854" s="424">
        <v>50</v>
      </c>
      <c r="E854" s="239" t="s">
        <v>15</v>
      </c>
      <c r="F854" s="351">
        <v>47.62</v>
      </c>
      <c r="G854" s="351">
        <v>44.35</v>
      </c>
      <c r="H854" s="261">
        <f t="shared" ref="H854:H897" si="171">F854+G854</f>
        <v>91.97</v>
      </c>
      <c r="I854" s="240">
        <f t="shared" ref="I854:I897" si="172">H854*D854</f>
        <v>4598.5</v>
      </c>
      <c r="J854" s="765"/>
    </row>
    <row r="855" spans="1:10" ht="15.75" thickBot="1" x14ac:dyDescent="0.3">
      <c r="A855" s="251" t="s">
        <v>1950</v>
      </c>
      <c r="B855" s="283" t="s">
        <v>464</v>
      </c>
      <c r="C855" s="308" t="s">
        <v>463</v>
      </c>
      <c r="D855" s="424">
        <v>190</v>
      </c>
      <c r="E855" s="253" t="s">
        <v>17</v>
      </c>
      <c r="F855" s="352">
        <v>0.76</v>
      </c>
      <c r="G855" s="352">
        <v>0.35</v>
      </c>
      <c r="H855" s="256">
        <f t="shared" si="171"/>
        <v>1.1099999999999999</v>
      </c>
      <c r="I855" s="255">
        <f t="shared" si="172"/>
        <v>210.89999999999998</v>
      </c>
      <c r="J855" s="767"/>
    </row>
    <row r="856" spans="1:10" ht="15.75" thickBot="1" x14ac:dyDescent="0.3">
      <c r="A856" s="232">
        <v>90</v>
      </c>
      <c r="B856" s="266" t="s">
        <v>465</v>
      </c>
      <c r="C856" s="272" t="s">
        <v>466</v>
      </c>
      <c r="D856" s="257"/>
      <c r="E856" s="232"/>
      <c r="F856" s="268"/>
      <c r="G856" s="268"/>
      <c r="H856" s="269"/>
      <c r="I856" s="258"/>
      <c r="J856" s="225"/>
    </row>
    <row r="857" spans="1:10" ht="35.25" customHeight="1" thickBot="1" x14ac:dyDescent="0.3">
      <c r="A857" s="288" t="s">
        <v>1951</v>
      </c>
      <c r="B857" s="302" t="s">
        <v>467</v>
      </c>
      <c r="C857" s="306" t="s">
        <v>468</v>
      </c>
      <c r="D857" s="424">
        <v>1540</v>
      </c>
      <c r="E857" s="290" t="s">
        <v>15</v>
      </c>
      <c r="F857" s="366">
        <v>11.87</v>
      </c>
      <c r="G857" s="366">
        <v>8.3800000000000008</v>
      </c>
      <c r="H857" s="291">
        <f t="shared" si="171"/>
        <v>20.25</v>
      </c>
      <c r="I857" s="292">
        <f t="shared" si="172"/>
        <v>31185</v>
      </c>
      <c r="J857" s="221"/>
    </row>
    <row r="858" spans="1:10" ht="15.75" thickBot="1" x14ac:dyDescent="0.3">
      <c r="A858" s="232">
        <v>91</v>
      </c>
      <c r="B858" s="266" t="s">
        <v>469</v>
      </c>
      <c r="C858" s="272" t="s">
        <v>470</v>
      </c>
      <c r="D858" s="257"/>
      <c r="E858" s="232"/>
      <c r="F858" s="268"/>
      <c r="G858" s="268"/>
      <c r="H858" s="269"/>
      <c r="I858" s="258"/>
      <c r="J858" s="225"/>
    </row>
    <row r="859" spans="1:10" ht="24" customHeight="1" x14ac:dyDescent="0.25">
      <c r="A859" s="237" t="s">
        <v>1952</v>
      </c>
      <c r="B859" s="297" t="s">
        <v>471</v>
      </c>
      <c r="C859" s="260" t="s">
        <v>472</v>
      </c>
      <c r="D859" s="424">
        <v>220.48</v>
      </c>
      <c r="E859" s="239" t="s">
        <v>20</v>
      </c>
      <c r="F859" s="351">
        <v>20.43</v>
      </c>
      <c r="G859" s="351">
        <v>90.45</v>
      </c>
      <c r="H859" s="261">
        <f t="shared" si="171"/>
        <v>110.88</v>
      </c>
      <c r="I859" s="240">
        <f t="shared" si="172"/>
        <v>24446.822399999997</v>
      </c>
      <c r="J859" s="765"/>
    </row>
    <row r="860" spans="1:10" ht="23.25" customHeight="1" x14ac:dyDescent="0.25">
      <c r="A860" s="243" t="s">
        <v>1953</v>
      </c>
      <c r="B860" s="273" t="s">
        <v>163</v>
      </c>
      <c r="C860" s="262" t="s">
        <v>164</v>
      </c>
      <c r="D860" s="424">
        <v>220.48</v>
      </c>
      <c r="E860" s="246" t="s">
        <v>20</v>
      </c>
      <c r="F860" s="321">
        <v>77.5</v>
      </c>
      <c r="G860" s="321">
        <v>10.050000000000001</v>
      </c>
      <c r="H860" s="249">
        <f t="shared" si="171"/>
        <v>87.55</v>
      </c>
      <c r="I860" s="247">
        <f t="shared" si="172"/>
        <v>19303.023999999998</v>
      </c>
      <c r="J860" s="766"/>
    </row>
    <row r="861" spans="1:10" x14ac:dyDescent="0.25">
      <c r="A861" s="243" t="s">
        <v>1955</v>
      </c>
      <c r="B861" s="273" t="s">
        <v>473</v>
      </c>
      <c r="C861" s="262" t="s">
        <v>474</v>
      </c>
      <c r="D861" s="424">
        <v>35</v>
      </c>
      <c r="E861" s="246" t="s">
        <v>20</v>
      </c>
      <c r="F861" s="321">
        <v>3.92</v>
      </c>
      <c r="G861" s="247">
        <v>0</v>
      </c>
      <c r="H861" s="249">
        <f t="shared" si="171"/>
        <v>3.92</v>
      </c>
      <c r="I861" s="247">
        <f t="shared" si="172"/>
        <v>137.19999999999999</v>
      </c>
      <c r="J861" s="766"/>
    </row>
    <row r="862" spans="1:10" ht="15.75" thickBot="1" x14ac:dyDescent="0.3">
      <c r="A862" s="251" t="s">
        <v>1954</v>
      </c>
      <c r="B862" s="283" t="s">
        <v>475</v>
      </c>
      <c r="C862" s="308" t="s">
        <v>476</v>
      </c>
      <c r="D862" s="424">
        <v>35</v>
      </c>
      <c r="E862" s="253" t="s">
        <v>20</v>
      </c>
      <c r="F862" s="352">
        <v>5.84</v>
      </c>
      <c r="G862" s="255">
        <v>0</v>
      </c>
      <c r="H862" s="256">
        <f t="shared" si="171"/>
        <v>5.84</v>
      </c>
      <c r="I862" s="255">
        <f t="shared" si="172"/>
        <v>204.4</v>
      </c>
      <c r="J862" s="767"/>
    </row>
    <row r="863" spans="1:10" ht="15.75" thickBot="1" x14ac:dyDescent="0.3">
      <c r="A863" s="232">
        <v>92</v>
      </c>
      <c r="B863" s="266" t="s">
        <v>411</v>
      </c>
      <c r="C863" s="272" t="s">
        <v>406</v>
      </c>
      <c r="D863" s="257"/>
      <c r="E863" s="232"/>
      <c r="F863" s="268"/>
      <c r="G863" s="268"/>
      <c r="H863" s="269"/>
      <c r="I863" s="258"/>
      <c r="J863" s="225"/>
    </row>
    <row r="864" spans="1:10" x14ac:dyDescent="0.25">
      <c r="A864" s="237" t="s">
        <v>1956</v>
      </c>
      <c r="B864" s="297" t="s">
        <v>348</v>
      </c>
      <c r="C864" s="260" t="s">
        <v>349</v>
      </c>
      <c r="D864" s="424">
        <v>127.92</v>
      </c>
      <c r="E864" s="239" t="s">
        <v>20</v>
      </c>
      <c r="F864" s="240">
        <v>0</v>
      </c>
      <c r="G864" s="351">
        <v>50.25</v>
      </c>
      <c r="H864" s="261">
        <f t="shared" si="171"/>
        <v>50.25</v>
      </c>
      <c r="I864" s="240">
        <f t="shared" si="172"/>
        <v>6427.9800000000005</v>
      </c>
      <c r="J864" s="765"/>
    </row>
    <row r="865" spans="1:10" ht="15.75" thickBot="1" x14ac:dyDescent="0.3">
      <c r="A865" s="251" t="s">
        <v>1957</v>
      </c>
      <c r="B865" s="283" t="s">
        <v>350</v>
      </c>
      <c r="C865" s="308" t="s">
        <v>351</v>
      </c>
      <c r="D865" s="424">
        <v>120.24</v>
      </c>
      <c r="E865" s="253" t="s">
        <v>20</v>
      </c>
      <c r="F865" s="255">
        <v>0</v>
      </c>
      <c r="G865" s="352">
        <v>7.2</v>
      </c>
      <c r="H865" s="256">
        <f t="shared" si="171"/>
        <v>7.2</v>
      </c>
      <c r="I865" s="255">
        <f t="shared" si="172"/>
        <v>865.72799999999995</v>
      </c>
      <c r="J865" s="767"/>
    </row>
    <row r="866" spans="1:10" ht="15.75" thickBot="1" x14ac:dyDescent="0.3">
      <c r="A866" s="232">
        <v>93</v>
      </c>
      <c r="B866" s="266" t="s">
        <v>477</v>
      </c>
      <c r="C866" s="272" t="s">
        <v>478</v>
      </c>
      <c r="D866" s="257"/>
      <c r="E866" s="232"/>
      <c r="F866" s="268"/>
      <c r="G866" s="268"/>
      <c r="H866" s="269"/>
      <c r="I866" s="258"/>
      <c r="J866" s="225"/>
    </row>
    <row r="867" spans="1:10" x14ac:dyDescent="0.25">
      <c r="A867" s="237" t="s">
        <v>1958</v>
      </c>
      <c r="B867" s="297" t="s">
        <v>480</v>
      </c>
      <c r="C867" s="260" t="s">
        <v>479</v>
      </c>
      <c r="D867" s="424">
        <v>230</v>
      </c>
      <c r="E867" s="239" t="s">
        <v>20</v>
      </c>
      <c r="F867" s="351">
        <v>18.43</v>
      </c>
      <c r="G867" s="351">
        <v>0.78</v>
      </c>
      <c r="H867" s="261">
        <f t="shared" si="171"/>
        <v>19.21</v>
      </c>
      <c r="I867" s="240">
        <f t="shared" si="172"/>
        <v>4418.3</v>
      </c>
      <c r="J867" s="765"/>
    </row>
    <row r="868" spans="1:10" ht="15.75" thickBot="1" x14ac:dyDescent="0.3">
      <c r="A868" s="251" t="s">
        <v>1959</v>
      </c>
      <c r="B868" s="283" t="s">
        <v>482</v>
      </c>
      <c r="C868" s="308" t="s">
        <v>481</v>
      </c>
      <c r="D868" s="424">
        <v>230</v>
      </c>
      <c r="E868" s="253" t="s">
        <v>20</v>
      </c>
      <c r="F868" s="352">
        <v>10.56</v>
      </c>
      <c r="G868" s="255">
        <v>0</v>
      </c>
      <c r="H868" s="256">
        <f t="shared" si="171"/>
        <v>10.56</v>
      </c>
      <c r="I868" s="255">
        <f t="shared" si="172"/>
        <v>2428.8000000000002</v>
      </c>
      <c r="J868" s="767"/>
    </row>
    <row r="869" spans="1:10" ht="18.75" customHeight="1" thickBot="1" x14ac:dyDescent="0.3">
      <c r="A869" s="232">
        <v>94</v>
      </c>
      <c r="B869" s="266" t="s">
        <v>416</v>
      </c>
      <c r="C869" s="272" t="s">
        <v>417</v>
      </c>
      <c r="D869" s="257"/>
      <c r="E869" s="232"/>
      <c r="F869" s="268"/>
      <c r="G869" s="268"/>
      <c r="H869" s="269"/>
      <c r="I869" s="258"/>
      <c r="J869" s="225"/>
    </row>
    <row r="870" spans="1:10" x14ac:dyDescent="0.25">
      <c r="A870" s="237" t="s">
        <v>1960</v>
      </c>
      <c r="B870" s="297" t="s">
        <v>224</v>
      </c>
      <c r="C870" s="260" t="s">
        <v>225</v>
      </c>
      <c r="D870" s="424">
        <v>5</v>
      </c>
      <c r="E870" s="239" t="s">
        <v>20</v>
      </c>
      <c r="F870" s="351">
        <v>345.86</v>
      </c>
      <c r="G870" s="240">
        <v>0</v>
      </c>
      <c r="H870" s="261">
        <f t="shared" si="171"/>
        <v>345.86</v>
      </c>
      <c r="I870" s="240">
        <f t="shared" si="172"/>
        <v>1729.3000000000002</v>
      </c>
      <c r="J870" s="765"/>
    </row>
    <row r="871" spans="1:10" ht="15.75" customHeight="1" x14ac:dyDescent="0.25">
      <c r="A871" s="243" t="s">
        <v>1961</v>
      </c>
      <c r="B871" s="273" t="s">
        <v>484</v>
      </c>
      <c r="C871" s="262" t="s">
        <v>483</v>
      </c>
      <c r="D871" s="424">
        <v>5</v>
      </c>
      <c r="E871" s="246" t="s">
        <v>20</v>
      </c>
      <c r="F871" s="247">
        <v>0</v>
      </c>
      <c r="G871" s="321">
        <v>70.61</v>
      </c>
      <c r="H871" s="249">
        <f t="shared" si="171"/>
        <v>70.61</v>
      </c>
      <c r="I871" s="247">
        <f t="shared" si="172"/>
        <v>353.05</v>
      </c>
      <c r="J871" s="766"/>
    </row>
    <row r="872" spans="1:10" x14ac:dyDescent="0.25">
      <c r="A872" s="243" t="s">
        <v>1962</v>
      </c>
      <c r="B872" s="273" t="s">
        <v>486</v>
      </c>
      <c r="C872" s="262" t="s">
        <v>485</v>
      </c>
      <c r="D872" s="424">
        <v>5.7</v>
      </c>
      <c r="E872" s="246" t="s">
        <v>20</v>
      </c>
      <c r="F872" s="321">
        <v>127.49</v>
      </c>
      <c r="G872" s="321">
        <v>58.63</v>
      </c>
      <c r="H872" s="249">
        <f t="shared" si="171"/>
        <v>186.12</v>
      </c>
      <c r="I872" s="247">
        <f t="shared" si="172"/>
        <v>1060.884</v>
      </c>
      <c r="J872" s="766"/>
    </row>
    <row r="873" spans="1:10" x14ac:dyDescent="0.25">
      <c r="A873" s="243" t="s">
        <v>1963</v>
      </c>
      <c r="B873" s="273" t="s">
        <v>487</v>
      </c>
      <c r="C873" s="262" t="s">
        <v>488</v>
      </c>
      <c r="D873" s="424">
        <v>154</v>
      </c>
      <c r="E873" s="246" t="s">
        <v>20</v>
      </c>
      <c r="F873" s="321">
        <v>104.48</v>
      </c>
      <c r="G873" s="321">
        <v>25.13</v>
      </c>
      <c r="H873" s="249">
        <f t="shared" si="171"/>
        <v>129.61000000000001</v>
      </c>
      <c r="I873" s="247">
        <f t="shared" si="172"/>
        <v>19959.940000000002</v>
      </c>
      <c r="J873" s="766"/>
    </row>
    <row r="874" spans="1:10" ht="15.75" thickBot="1" x14ac:dyDescent="0.3">
      <c r="A874" s="251" t="s">
        <v>1964</v>
      </c>
      <c r="B874" s="283" t="s">
        <v>490</v>
      </c>
      <c r="C874" s="308" t="s">
        <v>489</v>
      </c>
      <c r="D874" s="424">
        <v>77</v>
      </c>
      <c r="E874" s="253" t="s">
        <v>20</v>
      </c>
      <c r="F874" s="352">
        <v>139.86000000000001</v>
      </c>
      <c r="G874" s="352">
        <v>0.17</v>
      </c>
      <c r="H874" s="256">
        <f t="shared" si="171"/>
        <v>140.03</v>
      </c>
      <c r="I874" s="255">
        <f t="shared" si="172"/>
        <v>10782.31</v>
      </c>
      <c r="J874" s="767"/>
    </row>
    <row r="875" spans="1:10" ht="15.75" thickBot="1" x14ac:dyDescent="0.3">
      <c r="A875" s="232">
        <v>95</v>
      </c>
      <c r="B875" s="266" t="s">
        <v>491</v>
      </c>
      <c r="C875" s="272" t="s">
        <v>492</v>
      </c>
      <c r="D875" s="257"/>
      <c r="E875" s="232"/>
      <c r="F875" s="268"/>
      <c r="G875" s="268"/>
      <c r="H875" s="269"/>
      <c r="I875" s="258"/>
      <c r="J875" s="225"/>
    </row>
    <row r="876" spans="1:10" ht="20.25" customHeight="1" thickBot="1" x14ac:dyDescent="0.3">
      <c r="A876" s="288" t="s">
        <v>1965</v>
      </c>
      <c r="B876" s="302" t="s">
        <v>493</v>
      </c>
      <c r="C876" s="306" t="s">
        <v>494</v>
      </c>
      <c r="D876" s="424">
        <v>244</v>
      </c>
      <c r="E876" s="290" t="s">
        <v>17</v>
      </c>
      <c r="F876" s="366">
        <v>12.68</v>
      </c>
      <c r="G876" s="366">
        <v>1.68</v>
      </c>
      <c r="H876" s="291">
        <f t="shared" si="171"/>
        <v>14.36</v>
      </c>
      <c r="I876" s="292">
        <f t="shared" si="172"/>
        <v>3503.8399999999997</v>
      </c>
      <c r="J876" s="221"/>
    </row>
    <row r="877" spans="1:10" ht="21" customHeight="1" thickBot="1" x14ac:dyDescent="0.3">
      <c r="A877" s="232">
        <v>96</v>
      </c>
      <c r="B877" s="266" t="s">
        <v>441</v>
      </c>
      <c r="C877" s="272" t="s">
        <v>442</v>
      </c>
      <c r="D877" s="257"/>
      <c r="E877" s="232"/>
      <c r="F877" s="268"/>
      <c r="G877" s="268"/>
      <c r="H877" s="269"/>
      <c r="I877" s="258"/>
      <c r="J877" s="225"/>
    </row>
    <row r="878" spans="1:10" x14ac:dyDescent="0.25">
      <c r="A878" s="237" t="s">
        <v>1966</v>
      </c>
      <c r="B878" s="297" t="s">
        <v>242</v>
      </c>
      <c r="C878" s="260" t="s">
        <v>243</v>
      </c>
      <c r="D878" s="424">
        <v>730</v>
      </c>
      <c r="E878" s="239" t="s">
        <v>17</v>
      </c>
      <c r="F878" s="351">
        <v>6.61</v>
      </c>
      <c r="G878" s="351">
        <v>2.94</v>
      </c>
      <c r="H878" s="261">
        <f t="shared" si="171"/>
        <v>9.5500000000000007</v>
      </c>
      <c r="I878" s="240">
        <f t="shared" si="172"/>
        <v>6971.5000000000009</v>
      </c>
      <c r="J878" s="765"/>
    </row>
    <row r="879" spans="1:10" ht="15.75" thickBot="1" x14ac:dyDescent="0.3">
      <c r="A879" s="251" t="s">
        <v>1967</v>
      </c>
      <c r="B879" s="283" t="s">
        <v>444</v>
      </c>
      <c r="C879" s="308" t="s">
        <v>443</v>
      </c>
      <c r="D879" s="424">
        <v>3</v>
      </c>
      <c r="E879" s="253" t="s">
        <v>6</v>
      </c>
      <c r="F879" s="352">
        <v>4.8099999999999996</v>
      </c>
      <c r="G879" s="352">
        <v>6.3</v>
      </c>
      <c r="H879" s="256">
        <f t="shared" si="171"/>
        <v>11.11</v>
      </c>
      <c r="I879" s="255">
        <f t="shared" si="172"/>
        <v>33.33</v>
      </c>
      <c r="J879" s="767"/>
    </row>
    <row r="880" spans="1:10" ht="18" customHeight="1" thickBot="1" x14ac:dyDescent="0.3">
      <c r="A880" s="232">
        <v>97</v>
      </c>
      <c r="B880" s="266" t="s">
        <v>495</v>
      </c>
      <c r="C880" s="272" t="s">
        <v>496</v>
      </c>
      <c r="D880" s="257"/>
      <c r="E880" s="232"/>
      <c r="F880" s="268"/>
      <c r="G880" s="268"/>
      <c r="H880" s="269"/>
      <c r="I880" s="258"/>
      <c r="J880" s="225"/>
    </row>
    <row r="881" spans="1:10" s="54" customFormat="1" ht="18.75" customHeight="1" thickBot="1" x14ac:dyDescent="0.3">
      <c r="A881" s="288" t="s">
        <v>1968</v>
      </c>
      <c r="B881" s="302" t="s">
        <v>497</v>
      </c>
      <c r="C881" s="306" t="s">
        <v>498</v>
      </c>
      <c r="D881" s="424">
        <v>12</v>
      </c>
      <c r="E881" s="290" t="s">
        <v>6</v>
      </c>
      <c r="F881" s="366">
        <v>1185.6600000000001</v>
      </c>
      <c r="G881" s="366">
        <v>16.8</v>
      </c>
      <c r="H881" s="291">
        <f t="shared" si="171"/>
        <v>1202.46</v>
      </c>
      <c r="I881" s="292">
        <f t="shared" si="172"/>
        <v>14429.52</v>
      </c>
      <c r="J881" s="221"/>
    </row>
    <row r="882" spans="1:10" ht="15.75" customHeight="1" thickBot="1" x14ac:dyDescent="0.3">
      <c r="A882" s="232">
        <v>98</v>
      </c>
      <c r="B882" s="266" t="s">
        <v>499</v>
      </c>
      <c r="C882" s="272" t="s">
        <v>500</v>
      </c>
      <c r="D882" s="257"/>
      <c r="E882" s="232"/>
      <c r="F882" s="268"/>
      <c r="G882" s="268"/>
      <c r="H882" s="269"/>
      <c r="I882" s="258"/>
      <c r="J882" s="225"/>
    </row>
    <row r="883" spans="1:10" x14ac:dyDescent="0.25">
      <c r="A883" s="237" t="s">
        <v>1969</v>
      </c>
      <c r="B883" s="297" t="s">
        <v>501</v>
      </c>
      <c r="C883" s="260" t="s">
        <v>502</v>
      </c>
      <c r="D883" s="424">
        <v>12</v>
      </c>
      <c r="E883" s="239" t="s">
        <v>6</v>
      </c>
      <c r="F883" s="351">
        <v>79.69</v>
      </c>
      <c r="G883" s="351">
        <v>12.6</v>
      </c>
      <c r="H883" s="261">
        <f t="shared" si="171"/>
        <v>92.289999999999992</v>
      </c>
      <c r="I883" s="240">
        <f t="shared" si="172"/>
        <v>1107.48</v>
      </c>
      <c r="J883" s="765"/>
    </row>
    <row r="884" spans="1:10" ht="17.25" customHeight="1" thickBot="1" x14ac:dyDescent="0.3">
      <c r="A884" s="251" t="s">
        <v>1970</v>
      </c>
      <c r="B884" s="283" t="s">
        <v>503</v>
      </c>
      <c r="C884" s="308" t="s">
        <v>504</v>
      </c>
      <c r="D884" s="424">
        <v>12</v>
      </c>
      <c r="E884" s="253" t="s">
        <v>6</v>
      </c>
      <c r="F884" s="352">
        <v>1250.6099999999999</v>
      </c>
      <c r="G884" s="352">
        <v>29.37</v>
      </c>
      <c r="H884" s="256">
        <f t="shared" si="171"/>
        <v>1279.9799999999998</v>
      </c>
      <c r="I884" s="255">
        <f t="shared" si="172"/>
        <v>15359.759999999998</v>
      </c>
      <c r="J884" s="767"/>
    </row>
    <row r="885" spans="1:10" ht="15.75" thickBot="1" x14ac:dyDescent="0.3">
      <c r="A885" s="232">
        <v>99</v>
      </c>
      <c r="B885" s="266" t="s">
        <v>445</v>
      </c>
      <c r="C885" s="272" t="s">
        <v>446</v>
      </c>
      <c r="D885" s="257"/>
      <c r="E885" s="232"/>
      <c r="F885" s="268"/>
      <c r="G885" s="268"/>
      <c r="H885" s="269"/>
      <c r="I885" s="258"/>
      <c r="J885" s="225"/>
    </row>
    <row r="886" spans="1:10" ht="16.5" customHeight="1" thickBot="1" x14ac:dyDescent="0.3">
      <c r="A886" s="376" t="s">
        <v>1971</v>
      </c>
      <c r="B886" s="302" t="s">
        <v>505</v>
      </c>
      <c r="C886" s="306" t="s">
        <v>506</v>
      </c>
      <c r="D886" s="424">
        <v>190</v>
      </c>
      <c r="E886" s="290" t="s">
        <v>17</v>
      </c>
      <c r="F886" s="366">
        <v>64.83</v>
      </c>
      <c r="G886" s="366">
        <v>14.69</v>
      </c>
      <c r="H886" s="291">
        <f t="shared" si="171"/>
        <v>79.52</v>
      </c>
      <c r="I886" s="292">
        <f t="shared" si="172"/>
        <v>15108.8</v>
      </c>
      <c r="J886" s="229"/>
    </row>
    <row r="887" spans="1:10" ht="15.75" thickBot="1" x14ac:dyDescent="0.3">
      <c r="A887" s="232">
        <v>100</v>
      </c>
      <c r="B887" s="266" t="s">
        <v>507</v>
      </c>
      <c r="C887" s="272" t="s">
        <v>508</v>
      </c>
      <c r="D887" s="257"/>
      <c r="E887" s="232"/>
      <c r="F887" s="268"/>
      <c r="G887" s="268"/>
      <c r="H887" s="269"/>
      <c r="I887" s="258"/>
      <c r="J887" s="225"/>
    </row>
    <row r="888" spans="1:10" x14ac:dyDescent="0.25">
      <c r="A888" s="318" t="s">
        <v>1972</v>
      </c>
      <c r="B888" s="297" t="s">
        <v>344</v>
      </c>
      <c r="C888" s="260" t="s">
        <v>678</v>
      </c>
      <c r="D888" s="424">
        <v>8</v>
      </c>
      <c r="E888" s="239" t="s">
        <v>6</v>
      </c>
      <c r="F888" s="351">
        <v>88.79</v>
      </c>
      <c r="G888" s="351">
        <v>186.14</v>
      </c>
      <c r="H888" s="261">
        <f t="shared" si="171"/>
        <v>274.93</v>
      </c>
      <c r="I888" s="240">
        <f t="shared" si="172"/>
        <v>2199.44</v>
      </c>
      <c r="J888" s="759"/>
    </row>
    <row r="889" spans="1:10" ht="15.75" thickBot="1" x14ac:dyDescent="0.3">
      <c r="A889" s="314" t="s">
        <v>1973</v>
      </c>
      <c r="B889" s="283" t="s">
        <v>509</v>
      </c>
      <c r="C889" s="419" t="s">
        <v>510</v>
      </c>
      <c r="D889" s="424">
        <v>10.5</v>
      </c>
      <c r="E889" s="253" t="s">
        <v>15</v>
      </c>
      <c r="F889" s="422">
        <v>1147.97</v>
      </c>
      <c r="G889" s="422">
        <v>26.93</v>
      </c>
      <c r="H889" s="256">
        <f t="shared" si="171"/>
        <v>1174.9000000000001</v>
      </c>
      <c r="I889" s="255">
        <f t="shared" si="172"/>
        <v>12336.45</v>
      </c>
      <c r="J889" s="761"/>
    </row>
    <row r="890" spans="1:10" ht="15.75" thickBot="1" x14ac:dyDescent="0.3">
      <c r="A890" s="232">
        <v>101</v>
      </c>
      <c r="B890" s="266" t="s">
        <v>511</v>
      </c>
      <c r="C890" s="370" t="s">
        <v>512</v>
      </c>
      <c r="D890" s="257"/>
      <c r="E890" s="232"/>
      <c r="F890" s="268"/>
      <c r="G890" s="268"/>
      <c r="H890" s="269"/>
      <c r="I890" s="258"/>
      <c r="J890" s="225"/>
    </row>
    <row r="891" spans="1:10" ht="26.25" customHeight="1" x14ac:dyDescent="0.25">
      <c r="A891" s="318" t="s">
        <v>1974</v>
      </c>
      <c r="B891" s="297" t="s">
        <v>513</v>
      </c>
      <c r="C891" s="260" t="s">
        <v>514</v>
      </c>
      <c r="D891" s="424">
        <v>1540</v>
      </c>
      <c r="E891" s="239" t="s">
        <v>15</v>
      </c>
      <c r="F891" s="351">
        <v>2.74</v>
      </c>
      <c r="G891" s="351">
        <v>0.13</v>
      </c>
      <c r="H891" s="261">
        <f t="shared" si="171"/>
        <v>2.87</v>
      </c>
      <c r="I891" s="240">
        <f t="shared" si="172"/>
        <v>4419.8</v>
      </c>
      <c r="J891" s="759"/>
    </row>
    <row r="892" spans="1:10" ht="22.5" x14ac:dyDescent="0.25">
      <c r="A892" s="285" t="s">
        <v>1975</v>
      </c>
      <c r="B892" s="273" t="s">
        <v>515</v>
      </c>
      <c r="C892" s="262" t="s">
        <v>516</v>
      </c>
      <c r="D892" s="424">
        <v>1540</v>
      </c>
      <c r="E892" s="246" t="s">
        <v>15</v>
      </c>
      <c r="F892" s="321">
        <v>20.79</v>
      </c>
      <c r="G892" s="321">
        <v>0.27</v>
      </c>
      <c r="H892" s="249">
        <f t="shared" si="171"/>
        <v>21.06</v>
      </c>
      <c r="I892" s="247">
        <f t="shared" si="172"/>
        <v>32432.399999999998</v>
      </c>
      <c r="J892" s="760"/>
    </row>
    <row r="893" spans="1:10" x14ac:dyDescent="0.25">
      <c r="A893" s="285" t="s">
        <v>1976</v>
      </c>
      <c r="B893" s="273" t="s">
        <v>517</v>
      </c>
      <c r="C893" s="262" t="s">
        <v>518</v>
      </c>
      <c r="D893" s="424">
        <v>154</v>
      </c>
      <c r="E893" s="246" t="s">
        <v>20</v>
      </c>
      <c r="F893" s="321">
        <v>18.71</v>
      </c>
      <c r="G893" s="321">
        <v>0.54</v>
      </c>
      <c r="H893" s="249">
        <f t="shared" si="171"/>
        <v>19.25</v>
      </c>
      <c r="I893" s="247">
        <f t="shared" si="172"/>
        <v>2964.5</v>
      </c>
      <c r="J893" s="760"/>
    </row>
    <row r="894" spans="1:10" x14ac:dyDescent="0.25">
      <c r="A894" s="285" t="s">
        <v>1977</v>
      </c>
      <c r="B894" s="273" t="s">
        <v>519</v>
      </c>
      <c r="C894" s="262" t="s">
        <v>520</v>
      </c>
      <c r="D894" s="424">
        <v>154</v>
      </c>
      <c r="E894" s="246" t="s">
        <v>20</v>
      </c>
      <c r="F894" s="321">
        <v>144.35</v>
      </c>
      <c r="G894" s="321">
        <v>16.75</v>
      </c>
      <c r="H894" s="249">
        <f t="shared" si="171"/>
        <v>161.1</v>
      </c>
      <c r="I894" s="247">
        <f t="shared" si="172"/>
        <v>24809.399999999998</v>
      </c>
      <c r="J894" s="760"/>
    </row>
    <row r="895" spans="1:10" ht="27.75" customHeight="1" thickBot="1" x14ac:dyDescent="0.3">
      <c r="A895" s="314" t="s">
        <v>1978</v>
      </c>
      <c r="B895" s="283" t="s">
        <v>521</v>
      </c>
      <c r="C895" s="308" t="s">
        <v>522</v>
      </c>
      <c r="D895" s="424">
        <v>1540</v>
      </c>
      <c r="E895" s="253" t="s">
        <v>15</v>
      </c>
      <c r="F895" s="352">
        <v>67.349999999999994</v>
      </c>
      <c r="G895" s="352">
        <v>21.54</v>
      </c>
      <c r="H895" s="256">
        <f t="shared" si="171"/>
        <v>88.889999999999986</v>
      </c>
      <c r="I895" s="255">
        <f t="shared" si="172"/>
        <v>136890.59999999998</v>
      </c>
      <c r="J895" s="761"/>
    </row>
    <row r="896" spans="1:10" ht="15.75" thickBot="1" x14ac:dyDescent="0.3">
      <c r="A896" s="232">
        <v>102</v>
      </c>
      <c r="B896" s="266" t="s">
        <v>450</v>
      </c>
      <c r="C896" s="370" t="s">
        <v>452</v>
      </c>
      <c r="D896" s="257"/>
      <c r="E896" s="232"/>
      <c r="F896" s="268"/>
      <c r="G896" s="268"/>
      <c r="H896" s="269"/>
      <c r="I896" s="258"/>
      <c r="J896" s="225"/>
    </row>
    <row r="897" spans="1:11" ht="21" customHeight="1" thickBot="1" x14ac:dyDescent="0.3">
      <c r="A897" s="288" t="s">
        <v>1979</v>
      </c>
      <c r="B897" s="302" t="s">
        <v>523</v>
      </c>
      <c r="C897" s="306" t="s">
        <v>524</v>
      </c>
      <c r="D897" s="424">
        <v>1540</v>
      </c>
      <c r="E897" s="290" t="s">
        <v>15</v>
      </c>
      <c r="F897" s="366">
        <v>6.64</v>
      </c>
      <c r="G897" s="292">
        <v>0</v>
      </c>
      <c r="H897" s="291">
        <f t="shared" si="171"/>
        <v>6.64</v>
      </c>
      <c r="I897" s="292">
        <f t="shared" si="172"/>
        <v>10225.6</v>
      </c>
      <c r="J897" s="221"/>
    </row>
    <row r="898" spans="1:11" ht="19.5" customHeight="1" thickBot="1" x14ac:dyDescent="0.3">
      <c r="A898" s="325">
        <v>103</v>
      </c>
      <c r="B898" s="325"/>
      <c r="C898" s="345" t="s">
        <v>405</v>
      </c>
      <c r="D898" s="379"/>
      <c r="E898" s="325"/>
      <c r="F898" s="380"/>
      <c r="G898" s="380"/>
      <c r="H898" s="348"/>
      <c r="I898" s="380"/>
      <c r="J898" s="754">
        <f>SUM(I899:I946)</f>
        <v>530066.56000000006</v>
      </c>
      <c r="K898" s="50"/>
    </row>
    <row r="899" spans="1:11" s="38" customFormat="1" ht="15" customHeight="1" x14ac:dyDescent="0.25">
      <c r="A899" s="237" t="s">
        <v>1980</v>
      </c>
      <c r="B899" s="297" t="s">
        <v>31</v>
      </c>
      <c r="C899" s="260" t="s">
        <v>834</v>
      </c>
      <c r="D899" s="424">
        <v>3</v>
      </c>
      <c r="E899" s="239" t="s">
        <v>657</v>
      </c>
      <c r="F899" s="240">
        <f>(0.7042*I899)/3</f>
        <v>5281.5000000000009</v>
      </c>
      <c r="G899" s="240">
        <f>(0.2958*I899)/3</f>
        <v>2218.5</v>
      </c>
      <c r="H899" s="261">
        <f>G899+F899</f>
        <v>7500.0000000000009</v>
      </c>
      <c r="I899" s="240">
        <v>22500</v>
      </c>
      <c r="J899" s="762"/>
      <c r="K899" s="51"/>
    </row>
    <row r="900" spans="1:11" s="38" customFormat="1" ht="15" customHeight="1" x14ac:dyDescent="0.25">
      <c r="A900" s="243" t="s">
        <v>1981</v>
      </c>
      <c r="B900" s="273" t="s">
        <v>31</v>
      </c>
      <c r="C900" s="262" t="s">
        <v>835</v>
      </c>
      <c r="D900" s="424">
        <v>1</v>
      </c>
      <c r="E900" s="246" t="s">
        <v>657</v>
      </c>
      <c r="F900" s="287">
        <f>(0.7042*I900)/1</f>
        <v>8450.4000000000015</v>
      </c>
      <c r="G900" s="287">
        <f>(0.2958*I900)/1</f>
        <v>3549.6</v>
      </c>
      <c r="H900" s="286">
        <f t="shared" ref="H900:H944" si="173">G900+F900</f>
        <v>12000.000000000002</v>
      </c>
      <c r="I900" s="287">
        <v>12000</v>
      </c>
      <c r="J900" s="763"/>
      <c r="K900" s="51"/>
    </row>
    <row r="901" spans="1:11" s="38" customFormat="1" ht="15" customHeight="1" x14ac:dyDescent="0.25">
      <c r="A901" s="243" t="s">
        <v>1982</v>
      </c>
      <c r="B901" s="273" t="s">
        <v>31</v>
      </c>
      <c r="C901" s="262" t="s">
        <v>836</v>
      </c>
      <c r="D901" s="424">
        <v>1</v>
      </c>
      <c r="E901" s="246" t="s">
        <v>657</v>
      </c>
      <c r="F901" s="247">
        <f>(0.7042*I901)/1</f>
        <v>2253.44</v>
      </c>
      <c r="G901" s="247">
        <f>(0.2958*I901)/1</f>
        <v>946.56000000000006</v>
      </c>
      <c r="H901" s="249">
        <f t="shared" si="173"/>
        <v>3200</v>
      </c>
      <c r="I901" s="247">
        <v>3200</v>
      </c>
      <c r="J901" s="763"/>
      <c r="K901" s="51"/>
    </row>
    <row r="902" spans="1:11" s="38" customFormat="1" ht="15" customHeight="1" x14ac:dyDescent="0.25">
      <c r="A902" s="243" t="s">
        <v>1983</v>
      </c>
      <c r="B902" s="273" t="s">
        <v>31</v>
      </c>
      <c r="C902" s="262" t="s">
        <v>837</v>
      </c>
      <c r="D902" s="424">
        <v>7</v>
      </c>
      <c r="E902" s="246" t="s">
        <v>657</v>
      </c>
      <c r="F902" s="247">
        <f>(0.7042*I902)/7</f>
        <v>1760.5</v>
      </c>
      <c r="G902" s="247">
        <f>(0.2958*I902)/7</f>
        <v>739.5</v>
      </c>
      <c r="H902" s="249">
        <f t="shared" si="173"/>
        <v>2500</v>
      </c>
      <c r="I902" s="247">
        <v>17500</v>
      </c>
      <c r="J902" s="763"/>
      <c r="K902" s="51"/>
    </row>
    <row r="903" spans="1:11" s="38" customFormat="1" ht="15" customHeight="1" x14ac:dyDescent="0.25">
      <c r="A903" s="243" t="s">
        <v>1984</v>
      </c>
      <c r="B903" s="273" t="s">
        <v>31</v>
      </c>
      <c r="C903" s="262" t="s">
        <v>838</v>
      </c>
      <c r="D903" s="424">
        <v>2</v>
      </c>
      <c r="E903" s="246" t="s">
        <v>657</v>
      </c>
      <c r="F903" s="247">
        <f>(0.7042*I903)/2</f>
        <v>352.1</v>
      </c>
      <c r="G903" s="247">
        <f>(0.2958*I903)/2</f>
        <v>147.9</v>
      </c>
      <c r="H903" s="249">
        <f t="shared" si="173"/>
        <v>500</v>
      </c>
      <c r="I903" s="247">
        <v>1000</v>
      </c>
      <c r="J903" s="763"/>
      <c r="K903" s="51"/>
    </row>
    <row r="904" spans="1:11" s="38" customFormat="1" ht="15" customHeight="1" x14ac:dyDescent="0.25">
      <c r="A904" s="243" t="s">
        <v>1985</v>
      </c>
      <c r="B904" s="273" t="s">
        <v>31</v>
      </c>
      <c r="C904" s="262" t="s">
        <v>839</v>
      </c>
      <c r="D904" s="424">
        <v>10</v>
      </c>
      <c r="E904" s="246" t="s">
        <v>657</v>
      </c>
      <c r="F904" s="247">
        <f>(0.7042*I904)/10</f>
        <v>387.31000000000006</v>
      </c>
      <c r="G904" s="247">
        <f>(0.2958*I904)/10</f>
        <v>162.69</v>
      </c>
      <c r="H904" s="249">
        <f t="shared" si="173"/>
        <v>550</v>
      </c>
      <c r="I904" s="247">
        <v>5500</v>
      </c>
      <c r="J904" s="763"/>
      <c r="K904" s="51"/>
    </row>
    <row r="905" spans="1:11" s="38" customFormat="1" ht="15" customHeight="1" x14ac:dyDescent="0.25">
      <c r="A905" s="243" t="s">
        <v>1986</v>
      </c>
      <c r="B905" s="273" t="s">
        <v>31</v>
      </c>
      <c r="C905" s="262" t="s">
        <v>840</v>
      </c>
      <c r="D905" s="424">
        <v>4</v>
      </c>
      <c r="E905" s="246" t="s">
        <v>657</v>
      </c>
      <c r="F905" s="287">
        <f>(0.7042*I905)/4</f>
        <v>267.596</v>
      </c>
      <c r="G905" s="287">
        <f>(0.2958*I905)/4</f>
        <v>112.404</v>
      </c>
      <c r="H905" s="286">
        <f t="shared" si="173"/>
        <v>380</v>
      </c>
      <c r="I905" s="287">
        <v>1520</v>
      </c>
      <c r="J905" s="763"/>
      <c r="K905" s="51"/>
    </row>
    <row r="906" spans="1:11" s="38" customFormat="1" ht="15" customHeight="1" x14ac:dyDescent="0.25">
      <c r="A906" s="243" t="s">
        <v>1987</v>
      </c>
      <c r="B906" s="273" t="s">
        <v>31</v>
      </c>
      <c r="C906" s="262" t="s">
        <v>841</v>
      </c>
      <c r="D906" s="424">
        <v>12</v>
      </c>
      <c r="E906" s="246" t="s">
        <v>657</v>
      </c>
      <c r="F906" s="247">
        <f>(0.7042*I906)/12</f>
        <v>309.84800000000001</v>
      </c>
      <c r="G906" s="247">
        <f>(0.2958*I906)/12</f>
        <v>130.15200000000002</v>
      </c>
      <c r="H906" s="249">
        <f t="shared" si="173"/>
        <v>440</v>
      </c>
      <c r="I906" s="247">
        <v>5280</v>
      </c>
      <c r="J906" s="763"/>
      <c r="K906" s="51"/>
    </row>
    <row r="907" spans="1:11" s="38" customFormat="1" ht="15" customHeight="1" x14ac:dyDescent="0.25">
      <c r="A907" s="243" t="s">
        <v>1988</v>
      </c>
      <c r="B907" s="273" t="s">
        <v>31</v>
      </c>
      <c r="C907" s="262" t="s">
        <v>842</v>
      </c>
      <c r="D907" s="424">
        <v>5</v>
      </c>
      <c r="E907" s="246" t="s">
        <v>657</v>
      </c>
      <c r="F907" s="247">
        <f>(0.7042*I907)/5</f>
        <v>225.34399999999999</v>
      </c>
      <c r="G907" s="247">
        <f>(0.2958*I907)/5</f>
        <v>94.656000000000006</v>
      </c>
      <c r="H907" s="249">
        <f t="shared" si="173"/>
        <v>320</v>
      </c>
      <c r="I907" s="247">
        <v>1600</v>
      </c>
      <c r="J907" s="763"/>
      <c r="K907" s="51"/>
    </row>
    <row r="908" spans="1:11" s="38" customFormat="1" ht="15" customHeight="1" x14ac:dyDescent="0.25">
      <c r="A908" s="243" t="s">
        <v>1989</v>
      </c>
      <c r="B908" s="273" t="s">
        <v>31</v>
      </c>
      <c r="C908" s="262" t="s">
        <v>843</v>
      </c>
      <c r="D908" s="424">
        <v>4</v>
      </c>
      <c r="E908" s="246" t="s">
        <v>657</v>
      </c>
      <c r="F908" s="247">
        <f>(0.7042*I908)/4</f>
        <v>204.21800000000002</v>
      </c>
      <c r="G908" s="247">
        <f>(0.2958*I908)/4</f>
        <v>85.781999999999996</v>
      </c>
      <c r="H908" s="249">
        <f t="shared" si="173"/>
        <v>290</v>
      </c>
      <c r="I908" s="247">
        <v>1160</v>
      </c>
      <c r="J908" s="763"/>
      <c r="K908" s="51"/>
    </row>
    <row r="909" spans="1:11" s="38" customFormat="1" ht="15" customHeight="1" x14ac:dyDescent="0.25">
      <c r="A909" s="243" t="s">
        <v>1990</v>
      </c>
      <c r="B909" s="273" t="s">
        <v>31</v>
      </c>
      <c r="C909" s="262" t="s">
        <v>844</v>
      </c>
      <c r="D909" s="424">
        <v>6</v>
      </c>
      <c r="E909" s="246" t="s">
        <v>657</v>
      </c>
      <c r="F909" s="247">
        <f>(0.7042*I909)/6</f>
        <v>200.697</v>
      </c>
      <c r="G909" s="247">
        <f>(0.2958*I909)/6</f>
        <v>84.303000000000011</v>
      </c>
      <c r="H909" s="249">
        <f t="shared" si="173"/>
        <v>285</v>
      </c>
      <c r="I909" s="247">
        <v>1710</v>
      </c>
      <c r="J909" s="763"/>
      <c r="K909" s="51"/>
    </row>
    <row r="910" spans="1:11" s="38" customFormat="1" ht="15" customHeight="1" x14ac:dyDescent="0.25">
      <c r="A910" s="243" t="s">
        <v>1991</v>
      </c>
      <c r="B910" s="273" t="s">
        <v>31</v>
      </c>
      <c r="C910" s="262" t="s">
        <v>845</v>
      </c>
      <c r="D910" s="424">
        <v>29</v>
      </c>
      <c r="E910" s="246" t="s">
        <v>657</v>
      </c>
      <c r="F910" s="287">
        <f>(0.7042*I910)/29</f>
        <v>197.17600000000002</v>
      </c>
      <c r="G910" s="287">
        <f>(0.2958*I910)/29</f>
        <v>82.824000000000012</v>
      </c>
      <c r="H910" s="286">
        <f t="shared" si="173"/>
        <v>280</v>
      </c>
      <c r="I910" s="287">
        <v>8120</v>
      </c>
      <c r="J910" s="763"/>
      <c r="K910" s="51"/>
    </row>
    <row r="911" spans="1:11" s="38" customFormat="1" ht="15" customHeight="1" x14ac:dyDescent="0.25">
      <c r="A911" s="243" t="s">
        <v>1992</v>
      </c>
      <c r="B911" s="273" t="s">
        <v>31</v>
      </c>
      <c r="C911" s="262" t="s">
        <v>846</v>
      </c>
      <c r="D911" s="424">
        <v>1</v>
      </c>
      <c r="E911" s="246" t="s">
        <v>657</v>
      </c>
      <c r="F911" s="247">
        <f>(0.7042*I911)/1</f>
        <v>239.42800000000003</v>
      </c>
      <c r="G911" s="247">
        <f>(0.2958*I911)/1</f>
        <v>100.572</v>
      </c>
      <c r="H911" s="249">
        <f t="shared" si="173"/>
        <v>340</v>
      </c>
      <c r="I911" s="247">
        <v>340</v>
      </c>
      <c r="J911" s="763"/>
      <c r="K911" s="51"/>
    </row>
    <row r="912" spans="1:11" s="38" customFormat="1" ht="15" customHeight="1" x14ac:dyDescent="0.25">
      <c r="A912" s="243" t="s">
        <v>1993</v>
      </c>
      <c r="B912" s="273" t="s">
        <v>31</v>
      </c>
      <c r="C912" s="262" t="s">
        <v>847</v>
      </c>
      <c r="D912" s="424">
        <v>4</v>
      </c>
      <c r="E912" s="246" t="s">
        <v>657</v>
      </c>
      <c r="F912" s="247">
        <f>(0.7042*I912)/4</f>
        <v>295.76400000000001</v>
      </c>
      <c r="G912" s="247">
        <f>(0.2958*I912)/4</f>
        <v>124.236</v>
      </c>
      <c r="H912" s="249">
        <f t="shared" si="173"/>
        <v>420</v>
      </c>
      <c r="I912" s="247">
        <v>1680</v>
      </c>
      <c r="J912" s="763"/>
      <c r="K912" s="51"/>
    </row>
    <row r="913" spans="1:11" s="38" customFormat="1" ht="15" customHeight="1" x14ac:dyDescent="0.25">
      <c r="A913" s="243" t="s">
        <v>1994</v>
      </c>
      <c r="B913" s="273" t="s">
        <v>31</v>
      </c>
      <c r="C913" s="262" t="s">
        <v>848</v>
      </c>
      <c r="D913" s="424">
        <v>2</v>
      </c>
      <c r="E913" s="246" t="s">
        <v>657</v>
      </c>
      <c r="F913" s="247">
        <f>(0.7042*I913)/2</f>
        <v>232.38600000000002</v>
      </c>
      <c r="G913" s="247">
        <f>(0.2958*I913)/2</f>
        <v>97.614000000000004</v>
      </c>
      <c r="H913" s="249">
        <f t="shared" si="173"/>
        <v>330</v>
      </c>
      <c r="I913" s="247">
        <v>660</v>
      </c>
      <c r="J913" s="763"/>
      <c r="K913" s="51"/>
    </row>
    <row r="914" spans="1:11" s="38" customFormat="1" ht="15" customHeight="1" x14ac:dyDescent="0.25">
      <c r="A914" s="243" t="s">
        <v>1995</v>
      </c>
      <c r="B914" s="273" t="s">
        <v>31</v>
      </c>
      <c r="C914" s="262" t="s">
        <v>849</v>
      </c>
      <c r="D914" s="424">
        <v>5</v>
      </c>
      <c r="E914" s="246" t="s">
        <v>657</v>
      </c>
      <c r="F914" s="247">
        <f>(0.7042*I914)/5</f>
        <v>176.05</v>
      </c>
      <c r="G914" s="247">
        <f>(0.2958*I914)/5</f>
        <v>73.95</v>
      </c>
      <c r="H914" s="249">
        <f t="shared" si="173"/>
        <v>250</v>
      </c>
      <c r="I914" s="247">
        <v>1250</v>
      </c>
      <c r="J914" s="763"/>
      <c r="K914" s="51"/>
    </row>
    <row r="915" spans="1:11" s="38" customFormat="1" ht="15" customHeight="1" x14ac:dyDescent="0.25">
      <c r="A915" s="243" t="s">
        <v>1996</v>
      </c>
      <c r="B915" s="273" t="s">
        <v>31</v>
      </c>
      <c r="C915" s="262" t="s">
        <v>850</v>
      </c>
      <c r="D915" s="424">
        <v>7</v>
      </c>
      <c r="E915" s="246" t="s">
        <v>657</v>
      </c>
      <c r="F915" s="287">
        <f>(0.7042*I915)/7</f>
        <v>204.21800000000002</v>
      </c>
      <c r="G915" s="287">
        <f>(0.2958*I915)/7</f>
        <v>85.782000000000011</v>
      </c>
      <c r="H915" s="286">
        <f t="shared" si="173"/>
        <v>290</v>
      </c>
      <c r="I915" s="287">
        <v>2030</v>
      </c>
      <c r="J915" s="763"/>
      <c r="K915" s="51"/>
    </row>
    <row r="916" spans="1:11" s="38" customFormat="1" ht="15" customHeight="1" x14ac:dyDescent="0.25">
      <c r="A916" s="243" t="s">
        <v>1997</v>
      </c>
      <c r="B916" s="273" t="s">
        <v>31</v>
      </c>
      <c r="C916" s="262" t="s">
        <v>851</v>
      </c>
      <c r="D916" s="424">
        <v>1</v>
      </c>
      <c r="E916" s="246" t="s">
        <v>657</v>
      </c>
      <c r="F916" s="247">
        <f>(0.7042*I916)/1</f>
        <v>183.09200000000001</v>
      </c>
      <c r="G916" s="247">
        <f>(0.2958*I916)/1</f>
        <v>76.908000000000001</v>
      </c>
      <c r="H916" s="249">
        <f t="shared" si="173"/>
        <v>260</v>
      </c>
      <c r="I916" s="247">
        <v>260</v>
      </c>
      <c r="J916" s="763"/>
      <c r="K916" s="51"/>
    </row>
    <row r="917" spans="1:11" s="38" customFormat="1" ht="20.25" customHeight="1" x14ac:dyDescent="0.25">
      <c r="A917" s="243" t="s">
        <v>1998</v>
      </c>
      <c r="B917" s="273" t="s">
        <v>31</v>
      </c>
      <c r="C917" s="262" t="s">
        <v>852</v>
      </c>
      <c r="D917" s="424">
        <v>2</v>
      </c>
      <c r="E917" s="246" t="s">
        <v>657</v>
      </c>
      <c r="F917" s="247">
        <f>(0.7042*I917)/2</f>
        <v>288.72200000000004</v>
      </c>
      <c r="G917" s="247">
        <f>(0.2958*I917)/2</f>
        <v>121.27800000000001</v>
      </c>
      <c r="H917" s="249">
        <f t="shared" si="173"/>
        <v>410.00000000000006</v>
      </c>
      <c r="I917" s="247">
        <v>820</v>
      </c>
      <c r="J917" s="763"/>
      <c r="K917" s="51"/>
    </row>
    <row r="918" spans="1:11" s="38" customFormat="1" ht="22.5" customHeight="1" x14ac:dyDescent="0.25">
      <c r="A918" s="243" t="s">
        <v>1999</v>
      </c>
      <c r="B918" s="273" t="s">
        <v>31</v>
      </c>
      <c r="C918" s="262" t="s">
        <v>853</v>
      </c>
      <c r="D918" s="424">
        <v>7</v>
      </c>
      <c r="E918" s="246" t="s">
        <v>657</v>
      </c>
      <c r="F918" s="247">
        <f>(0.7042*I918)/7</f>
        <v>211.26000000000002</v>
      </c>
      <c r="G918" s="247">
        <f>(0.2958*I918)/7</f>
        <v>88.740000000000009</v>
      </c>
      <c r="H918" s="249">
        <f t="shared" si="173"/>
        <v>300</v>
      </c>
      <c r="I918" s="247">
        <v>2100</v>
      </c>
      <c r="J918" s="763"/>
      <c r="K918" s="51"/>
    </row>
    <row r="919" spans="1:11" s="38" customFormat="1" ht="22.5" customHeight="1" x14ac:dyDescent="0.25">
      <c r="A919" s="243" t="s">
        <v>2000</v>
      </c>
      <c r="B919" s="273" t="s">
        <v>31</v>
      </c>
      <c r="C919" s="262" t="s">
        <v>854</v>
      </c>
      <c r="D919" s="424">
        <v>1</v>
      </c>
      <c r="E919" s="246" t="s">
        <v>657</v>
      </c>
      <c r="F919" s="247">
        <f>(0.7042*I919)/1</f>
        <v>169.00800000000001</v>
      </c>
      <c r="G919" s="247">
        <f>(0.2958*I919)/1</f>
        <v>70.992000000000004</v>
      </c>
      <c r="H919" s="249">
        <f t="shared" si="173"/>
        <v>240</v>
      </c>
      <c r="I919" s="247">
        <v>240</v>
      </c>
      <c r="J919" s="763"/>
      <c r="K919" s="51"/>
    </row>
    <row r="920" spans="1:11" s="38" customFormat="1" ht="21" customHeight="1" x14ac:dyDescent="0.25">
      <c r="A920" s="243" t="s">
        <v>2001</v>
      </c>
      <c r="B920" s="273" t="s">
        <v>31</v>
      </c>
      <c r="C920" s="262" t="s">
        <v>855</v>
      </c>
      <c r="D920" s="424">
        <v>1</v>
      </c>
      <c r="E920" s="246" t="s">
        <v>657</v>
      </c>
      <c r="F920" s="287">
        <f>(0.7042*I920)/1</f>
        <v>133.798</v>
      </c>
      <c r="G920" s="287">
        <f>(0.2958*I920)/1</f>
        <v>56.201999999999998</v>
      </c>
      <c r="H920" s="286">
        <f t="shared" si="173"/>
        <v>190</v>
      </c>
      <c r="I920" s="287">
        <v>190</v>
      </c>
      <c r="J920" s="763"/>
      <c r="K920" s="51"/>
    </row>
    <row r="921" spans="1:11" s="38" customFormat="1" ht="17.100000000000001" customHeight="1" x14ac:dyDescent="0.25">
      <c r="A921" s="243" t="s">
        <v>2002</v>
      </c>
      <c r="B921" s="273" t="s">
        <v>31</v>
      </c>
      <c r="C921" s="262" t="s">
        <v>856</v>
      </c>
      <c r="D921" s="424">
        <v>2</v>
      </c>
      <c r="E921" s="246" t="s">
        <v>657</v>
      </c>
      <c r="F921" s="247">
        <f>(0.7042*I921)/2</f>
        <v>288.72200000000004</v>
      </c>
      <c r="G921" s="247">
        <f>(0.2958*I921)/2</f>
        <v>121.27800000000001</v>
      </c>
      <c r="H921" s="249">
        <f t="shared" si="173"/>
        <v>410.00000000000006</v>
      </c>
      <c r="I921" s="247">
        <v>820</v>
      </c>
      <c r="J921" s="763"/>
      <c r="K921" s="51"/>
    </row>
    <row r="922" spans="1:11" s="38" customFormat="1" ht="17.100000000000001" customHeight="1" x14ac:dyDescent="0.25">
      <c r="A922" s="243" t="s">
        <v>2003</v>
      </c>
      <c r="B922" s="273" t="s">
        <v>31</v>
      </c>
      <c r="C922" s="262" t="s">
        <v>857</v>
      </c>
      <c r="D922" s="424">
        <v>1</v>
      </c>
      <c r="E922" s="246" t="s">
        <v>657</v>
      </c>
      <c r="F922" s="247">
        <f>(0.7042*I922)/1</f>
        <v>242.94900000000001</v>
      </c>
      <c r="G922" s="247">
        <f>(0.2958*I922)/1</f>
        <v>102.051</v>
      </c>
      <c r="H922" s="249">
        <f t="shared" si="173"/>
        <v>345</v>
      </c>
      <c r="I922" s="247">
        <v>345</v>
      </c>
      <c r="J922" s="763"/>
      <c r="K922" s="51"/>
    </row>
    <row r="923" spans="1:11" s="38" customFormat="1" ht="17.100000000000001" customHeight="1" x14ac:dyDescent="0.25">
      <c r="A923" s="243" t="s">
        <v>2004</v>
      </c>
      <c r="B923" s="273" t="s">
        <v>31</v>
      </c>
      <c r="C923" s="262" t="s">
        <v>858</v>
      </c>
      <c r="D923" s="424">
        <v>1</v>
      </c>
      <c r="E923" s="246" t="s">
        <v>657</v>
      </c>
      <c r="F923" s="287">
        <f>(0.7042*I923)/1</f>
        <v>274.63800000000003</v>
      </c>
      <c r="G923" s="287">
        <f>(0.2958*I923)/1</f>
        <v>115.36200000000001</v>
      </c>
      <c r="H923" s="286">
        <f t="shared" si="173"/>
        <v>390.00000000000006</v>
      </c>
      <c r="I923" s="287">
        <v>390</v>
      </c>
      <c r="J923" s="763"/>
      <c r="K923" s="51"/>
    </row>
    <row r="924" spans="1:11" s="38" customFormat="1" ht="17.100000000000001" customHeight="1" x14ac:dyDescent="0.25">
      <c r="A924" s="243" t="s">
        <v>2005</v>
      </c>
      <c r="B924" s="273" t="s">
        <v>31</v>
      </c>
      <c r="C924" s="262" t="s">
        <v>859</v>
      </c>
      <c r="D924" s="424">
        <v>3</v>
      </c>
      <c r="E924" s="246" t="s">
        <v>657</v>
      </c>
      <c r="F924" s="247">
        <f t="shared" ref="F924:F930" si="174">(0.7042*I924)/3</f>
        <v>338.01600000000002</v>
      </c>
      <c r="G924" s="247">
        <f t="shared" ref="G924:G930" si="175">(0.2958*I924)/3</f>
        <v>141.98400000000001</v>
      </c>
      <c r="H924" s="249">
        <f t="shared" si="173"/>
        <v>480</v>
      </c>
      <c r="I924" s="247">
        <v>1440</v>
      </c>
      <c r="J924" s="763"/>
      <c r="K924" s="51"/>
    </row>
    <row r="925" spans="1:11" s="38" customFormat="1" ht="18.75" customHeight="1" x14ac:dyDescent="0.25">
      <c r="A925" s="243" t="s">
        <v>2006</v>
      </c>
      <c r="B925" s="273" t="s">
        <v>31</v>
      </c>
      <c r="C925" s="262" t="s">
        <v>860</v>
      </c>
      <c r="D925" s="424">
        <v>1</v>
      </c>
      <c r="E925" s="246" t="s">
        <v>657</v>
      </c>
      <c r="F925" s="247">
        <f>(0.7042*I925)/1</f>
        <v>352.1</v>
      </c>
      <c r="G925" s="247">
        <f>(0.2958*I925)/1</f>
        <v>147.9</v>
      </c>
      <c r="H925" s="249">
        <f t="shared" si="173"/>
        <v>500</v>
      </c>
      <c r="I925" s="247">
        <v>500</v>
      </c>
      <c r="J925" s="763"/>
      <c r="K925" s="51"/>
    </row>
    <row r="926" spans="1:11" s="38" customFormat="1" ht="19.5" customHeight="1" x14ac:dyDescent="0.25">
      <c r="A926" s="243" t="s">
        <v>2007</v>
      </c>
      <c r="B926" s="273" t="s">
        <v>31</v>
      </c>
      <c r="C926" s="262" t="s">
        <v>861</v>
      </c>
      <c r="D926" s="424">
        <v>1</v>
      </c>
      <c r="E926" s="246" t="s">
        <v>657</v>
      </c>
      <c r="F926" s="247">
        <f>(0.7042*I926)/1</f>
        <v>204.21800000000002</v>
      </c>
      <c r="G926" s="247">
        <f>(0.2958*I926)/1</f>
        <v>85.781999999999996</v>
      </c>
      <c r="H926" s="249">
        <f t="shared" si="173"/>
        <v>290</v>
      </c>
      <c r="I926" s="247">
        <v>290</v>
      </c>
      <c r="J926" s="763"/>
      <c r="K926" s="51"/>
    </row>
    <row r="927" spans="1:11" s="38" customFormat="1" ht="18" customHeight="1" x14ac:dyDescent="0.25">
      <c r="A927" s="243" t="s">
        <v>2008</v>
      </c>
      <c r="B927" s="273" t="s">
        <v>31</v>
      </c>
      <c r="C927" s="262" t="s">
        <v>862</v>
      </c>
      <c r="D927" s="424">
        <v>1</v>
      </c>
      <c r="E927" s="246" t="s">
        <v>657</v>
      </c>
      <c r="F927" s="247">
        <f>(0.7042*I927)/1</f>
        <v>211.26000000000002</v>
      </c>
      <c r="G927" s="247">
        <f>(0.2958*I927)/1</f>
        <v>88.740000000000009</v>
      </c>
      <c r="H927" s="249">
        <f t="shared" si="173"/>
        <v>300</v>
      </c>
      <c r="I927" s="247">
        <v>300</v>
      </c>
      <c r="J927" s="763"/>
      <c r="K927" s="51"/>
    </row>
    <row r="928" spans="1:11" s="38" customFormat="1" ht="18.75" customHeight="1" x14ac:dyDescent="0.25">
      <c r="A928" s="243" t="s">
        <v>2009</v>
      </c>
      <c r="B928" s="273" t="s">
        <v>31</v>
      </c>
      <c r="C928" s="262" t="s">
        <v>863</v>
      </c>
      <c r="D928" s="424">
        <v>1</v>
      </c>
      <c r="E928" s="246" t="s">
        <v>657</v>
      </c>
      <c r="F928" s="287">
        <f>(0.7042*I928)/1</f>
        <v>204.21800000000002</v>
      </c>
      <c r="G928" s="287">
        <f>(0.2958*I928)/1</f>
        <v>85.781999999999996</v>
      </c>
      <c r="H928" s="286">
        <f t="shared" si="173"/>
        <v>290</v>
      </c>
      <c r="I928" s="287">
        <v>290</v>
      </c>
      <c r="J928" s="763"/>
      <c r="K928" s="51"/>
    </row>
    <row r="929" spans="1:11" s="38" customFormat="1" ht="17.25" customHeight="1" x14ac:dyDescent="0.25">
      <c r="A929" s="243" t="s">
        <v>2010</v>
      </c>
      <c r="B929" s="273" t="s">
        <v>31</v>
      </c>
      <c r="C929" s="262" t="s">
        <v>864</v>
      </c>
      <c r="D929" s="424">
        <v>1</v>
      </c>
      <c r="E929" s="246" t="s">
        <v>657</v>
      </c>
      <c r="F929" s="247">
        <f>(0.7042*I929)/1</f>
        <v>193.655</v>
      </c>
      <c r="G929" s="247">
        <f>(0.2958*I929)/1</f>
        <v>81.344999999999999</v>
      </c>
      <c r="H929" s="249">
        <f t="shared" si="173"/>
        <v>275</v>
      </c>
      <c r="I929" s="247">
        <v>275</v>
      </c>
      <c r="J929" s="763"/>
      <c r="K929" s="51"/>
    </row>
    <row r="930" spans="1:11" s="38" customFormat="1" ht="18" customHeight="1" x14ac:dyDescent="0.25">
      <c r="A930" s="243" t="s">
        <v>2011</v>
      </c>
      <c r="B930" s="273" t="s">
        <v>31</v>
      </c>
      <c r="C930" s="262" t="s">
        <v>865</v>
      </c>
      <c r="D930" s="424">
        <v>3</v>
      </c>
      <c r="E930" s="246" t="s">
        <v>657</v>
      </c>
      <c r="F930" s="247">
        <f t="shared" si="174"/>
        <v>154.92400000000001</v>
      </c>
      <c r="G930" s="247">
        <f t="shared" si="175"/>
        <v>65.076000000000008</v>
      </c>
      <c r="H930" s="249">
        <f t="shared" si="173"/>
        <v>220</v>
      </c>
      <c r="I930" s="247">
        <v>660</v>
      </c>
      <c r="J930" s="763"/>
      <c r="K930" s="51"/>
    </row>
    <row r="931" spans="1:11" s="38" customFormat="1" ht="19.5" customHeight="1" x14ac:dyDescent="0.25">
      <c r="A931" s="285" t="s">
        <v>2012</v>
      </c>
      <c r="B931" s="335" t="s">
        <v>1190</v>
      </c>
      <c r="C931" s="262" t="s">
        <v>866</v>
      </c>
      <c r="D931" s="424">
        <v>400</v>
      </c>
      <c r="E931" s="246" t="s">
        <v>42</v>
      </c>
      <c r="F931" s="321">
        <v>29.35</v>
      </c>
      <c r="G931" s="321">
        <v>24.43</v>
      </c>
      <c r="H931" s="249">
        <f t="shared" si="173"/>
        <v>53.78</v>
      </c>
      <c r="I931" s="247">
        <v>21512</v>
      </c>
      <c r="J931" s="763"/>
      <c r="K931" s="51"/>
    </row>
    <row r="932" spans="1:11" s="38" customFormat="1" ht="18" customHeight="1" x14ac:dyDescent="0.25">
      <c r="A932" s="285" t="s">
        <v>2013</v>
      </c>
      <c r="B932" s="273" t="s">
        <v>1190</v>
      </c>
      <c r="C932" s="262" t="s">
        <v>867</v>
      </c>
      <c r="D932" s="424">
        <v>1750</v>
      </c>
      <c r="E932" s="246" t="s">
        <v>42</v>
      </c>
      <c r="F932" s="321">
        <v>29.35</v>
      </c>
      <c r="G932" s="321">
        <v>24.43</v>
      </c>
      <c r="H932" s="249">
        <f>G932+F932</f>
        <v>53.78</v>
      </c>
      <c r="I932" s="247">
        <v>94115</v>
      </c>
      <c r="J932" s="763"/>
      <c r="K932" s="51"/>
    </row>
    <row r="933" spans="1:11" s="38" customFormat="1" ht="17.25" customHeight="1" x14ac:dyDescent="0.25">
      <c r="A933" s="243" t="s">
        <v>2014</v>
      </c>
      <c r="B933" s="273" t="s">
        <v>31</v>
      </c>
      <c r="C933" s="262" t="s">
        <v>868</v>
      </c>
      <c r="D933" s="424">
        <v>650</v>
      </c>
      <c r="E933" s="246" t="s">
        <v>42</v>
      </c>
      <c r="F933" s="287">
        <f>(0.7042*I933)/650</f>
        <v>15.492400000000002</v>
      </c>
      <c r="G933" s="287">
        <f>(0.2958*I933)/650</f>
        <v>6.5076000000000009</v>
      </c>
      <c r="H933" s="286">
        <f>G933+F933</f>
        <v>22.000000000000004</v>
      </c>
      <c r="I933" s="287">
        <v>14300</v>
      </c>
      <c r="J933" s="763"/>
      <c r="K933" s="51"/>
    </row>
    <row r="934" spans="1:11" s="38" customFormat="1" ht="21.75" customHeight="1" x14ac:dyDescent="0.25">
      <c r="A934" s="243" t="s">
        <v>2015</v>
      </c>
      <c r="B934" s="273" t="s">
        <v>911</v>
      </c>
      <c r="C934" s="262" t="s">
        <v>869</v>
      </c>
      <c r="D934" s="424">
        <v>168</v>
      </c>
      <c r="E934" s="246" t="s">
        <v>17</v>
      </c>
      <c r="F934" s="321">
        <v>11.98</v>
      </c>
      <c r="G934" s="321">
        <v>6.92</v>
      </c>
      <c r="H934" s="249">
        <f t="shared" si="173"/>
        <v>18.899999999999999</v>
      </c>
      <c r="I934" s="247">
        <v>3175.2</v>
      </c>
      <c r="J934" s="763"/>
      <c r="K934" s="51"/>
    </row>
    <row r="935" spans="1:11" s="38" customFormat="1" ht="24" customHeight="1" x14ac:dyDescent="0.25">
      <c r="A935" s="243" t="s">
        <v>2016</v>
      </c>
      <c r="B935" s="273" t="s">
        <v>912</v>
      </c>
      <c r="C935" s="262" t="s">
        <v>870</v>
      </c>
      <c r="D935" s="424">
        <v>168</v>
      </c>
      <c r="E935" s="246" t="s">
        <v>17</v>
      </c>
      <c r="F935" s="321">
        <v>18.899999999999999</v>
      </c>
      <c r="G935" s="321">
        <v>10.5</v>
      </c>
      <c r="H935" s="249">
        <f t="shared" si="173"/>
        <v>29.4</v>
      </c>
      <c r="I935" s="247">
        <v>4939.2</v>
      </c>
      <c r="J935" s="763"/>
      <c r="K935" s="51"/>
    </row>
    <row r="936" spans="1:11" s="38" customFormat="1" ht="21.75" customHeight="1" x14ac:dyDescent="0.25">
      <c r="A936" s="243" t="s">
        <v>2017</v>
      </c>
      <c r="B936" s="273" t="s">
        <v>913</v>
      </c>
      <c r="C936" s="262" t="s">
        <v>871</v>
      </c>
      <c r="D936" s="424">
        <v>48</v>
      </c>
      <c r="E936" s="246" t="s">
        <v>17</v>
      </c>
      <c r="F936" s="321">
        <v>25.94</v>
      </c>
      <c r="G936" s="321">
        <v>10.5</v>
      </c>
      <c r="H936" s="249">
        <f t="shared" si="173"/>
        <v>36.44</v>
      </c>
      <c r="I936" s="247">
        <v>1749.12</v>
      </c>
      <c r="J936" s="763"/>
      <c r="K936" s="51"/>
    </row>
    <row r="937" spans="1:11" s="38" customFormat="1" ht="20.25" customHeight="1" x14ac:dyDescent="0.25">
      <c r="A937" s="243" t="s">
        <v>2018</v>
      </c>
      <c r="B937" s="273" t="s">
        <v>910</v>
      </c>
      <c r="C937" s="262" t="s">
        <v>872</v>
      </c>
      <c r="D937" s="424">
        <v>72</v>
      </c>
      <c r="E937" s="246" t="s">
        <v>17</v>
      </c>
      <c r="F937" s="321">
        <v>33.479999999999997</v>
      </c>
      <c r="G937" s="321">
        <v>10.5</v>
      </c>
      <c r="H937" s="249">
        <f t="shared" si="173"/>
        <v>43.98</v>
      </c>
      <c r="I937" s="247">
        <v>3166.56</v>
      </c>
      <c r="J937" s="763"/>
      <c r="K937" s="51"/>
    </row>
    <row r="938" spans="1:11" s="38" customFormat="1" ht="19.5" customHeight="1" x14ac:dyDescent="0.25">
      <c r="A938" s="243" t="s">
        <v>2019</v>
      </c>
      <c r="B938" s="273" t="s">
        <v>31</v>
      </c>
      <c r="C938" s="262" t="s">
        <v>873</v>
      </c>
      <c r="D938" s="424">
        <v>24</v>
      </c>
      <c r="E938" s="246" t="s">
        <v>17</v>
      </c>
      <c r="F938" s="287">
        <f>(0.7042*I938)/24</f>
        <v>38.731000000000002</v>
      </c>
      <c r="G938" s="287">
        <f>(0.2958*I938)/24</f>
        <v>16.269000000000002</v>
      </c>
      <c r="H938" s="286">
        <f t="shared" si="173"/>
        <v>55</v>
      </c>
      <c r="I938" s="287">
        <v>1320</v>
      </c>
      <c r="J938" s="763"/>
      <c r="K938" s="51"/>
    </row>
    <row r="939" spans="1:11" s="38" customFormat="1" ht="25.5" customHeight="1" x14ac:dyDescent="0.25">
      <c r="A939" s="243" t="s">
        <v>2020</v>
      </c>
      <c r="B939" s="273" t="s">
        <v>906</v>
      </c>
      <c r="C939" s="262" t="s">
        <v>905</v>
      </c>
      <c r="D939" s="424">
        <v>168</v>
      </c>
      <c r="E939" s="246" t="s">
        <v>17</v>
      </c>
      <c r="F939" s="321">
        <v>5.13</v>
      </c>
      <c r="G939" s="321">
        <v>9.66</v>
      </c>
      <c r="H939" s="249">
        <f>G939+F939</f>
        <v>14.79</v>
      </c>
      <c r="I939" s="247">
        <v>2484.7199999999998</v>
      </c>
      <c r="J939" s="763"/>
      <c r="K939" s="51"/>
    </row>
    <row r="940" spans="1:11" s="38" customFormat="1" ht="24.95" customHeight="1" x14ac:dyDescent="0.25">
      <c r="A940" s="243" t="s">
        <v>2021</v>
      </c>
      <c r="B940" s="273" t="s">
        <v>909</v>
      </c>
      <c r="C940" s="262" t="s">
        <v>874</v>
      </c>
      <c r="D940" s="424">
        <v>168</v>
      </c>
      <c r="E940" s="246" t="s">
        <v>17</v>
      </c>
      <c r="F940" s="321">
        <v>12.53</v>
      </c>
      <c r="G940" s="321">
        <v>9.66</v>
      </c>
      <c r="H940" s="249">
        <f t="shared" si="173"/>
        <v>22.189999999999998</v>
      </c>
      <c r="I940" s="247">
        <f>H940*D940</f>
        <v>3727.9199999999996</v>
      </c>
      <c r="J940" s="763"/>
      <c r="K940" s="51"/>
    </row>
    <row r="941" spans="1:11" s="38" customFormat="1" ht="24.95" customHeight="1" x14ac:dyDescent="0.25">
      <c r="A941" s="243" t="s">
        <v>2022</v>
      </c>
      <c r="B941" s="273" t="s">
        <v>907</v>
      </c>
      <c r="C941" s="262" t="s">
        <v>875</v>
      </c>
      <c r="D941" s="424">
        <v>48</v>
      </c>
      <c r="E941" s="246" t="s">
        <v>17</v>
      </c>
      <c r="F941" s="321">
        <v>5.77</v>
      </c>
      <c r="G941" s="321">
        <v>9.66</v>
      </c>
      <c r="H941" s="249">
        <f t="shared" si="173"/>
        <v>15.43</v>
      </c>
      <c r="I941" s="247">
        <f>H941*D941</f>
        <v>740.64</v>
      </c>
      <c r="J941" s="763"/>
      <c r="K941" s="51"/>
    </row>
    <row r="942" spans="1:11" s="38" customFormat="1" ht="24.95" customHeight="1" x14ac:dyDescent="0.25">
      <c r="A942" s="243" t="s">
        <v>2023</v>
      </c>
      <c r="B942" s="273" t="s">
        <v>367</v>
      </c>
      <c r="C942" s="262" t="s">
        <v>876</v>
      </c>
      <c r="D942" s="424">
        <v>72</v>
      </c>
      <c r="E942" s="246" t="s">
        <v>17</v>
      </c>
      <c r="F942" s="321">
        <v>6.56</v>
      </c>
      <c r="G942" s="321">
        <v>9.66</v>
      </c>
      <c r="H942" s="249">
        <f t="shared" si="173"/>
        <v>16.22</v>
      </c>
      <c r="I942" s="247">
        <v>1167.8399999999999</v>
      </c>
      <c r="J942" s="763"/>
      <c r="K942" s="51"/>
    </row>
    <row r="943" spans="1:11" s="38" customFormat="1" ht="24.95" customHeight="1" x14ac:dyDescent="0.25">
      <c r="A943" s="243" t="s">
        <v>2024</v>
      </c>
      <c r="B943" s="273" t="s">
        <v>908</v>
      </c>
      <c r="C943" s="262" t="s">
        <v>877</v>
      </c>
      <c r="D943" s="424">
        <v>24</v>
      </c>
      <c r="E943" s="246" t="s">
        <v>17</v>
      </c>
      <c r="F943" s="321">
        <v>17.48</v>
      </c>
      <c r="G943" s="321">
        <v>9.66</v>
      </c>
      <c r="H943" s="286">
        <f t="shared" si="173"/>
        <v>27.14</v>
      </c>
      <c r="I943" s="287">
        <v>651.36</v>
      </c>
      <c r="J943" s="763"/>
      <c r="K943" s="51"/>
    </row>
    <row r="944" spans="1:11" s="38" customFormat="1" ht="24.95" customHeight="1" x14ac:dyDescent="0.25">
      <c r="A944" s="243" t="s">
        <v>2025</v>
      </c>
      <c r="B944" s="273" t="s">
        <v>31</v>
      </c>
      <c r="C944" s="262" t="s">
        <v>1191</v>
      </c>
      <c r="D944" s="424">
        <v>500</v>
      </c>
      <c r="E944" s="246" t="s">
        <v>17</v>
      </c>
      <c r="F944" s="247">
        <f>(0.7042*I944)/500</f>
        <v>309.84800000000001</v>
      </c>
      <c r="G944" s="247">
        <f>(0.2958*I944)/500</f>
        <v>130.15199999999999</v>
      </c>
      <c r="H944" s="249">
        <f t="shared" si="173"/>
        <v>440</v>
      </c>
      <c r="I944" s="247">
        <v>220000</v>
      </c>
      <c r="J944" s="763"/>
      <c r="K944" s="51"/>
    </row>
    <row r="945" spans="1:10" s="38" customFormat="1" ht="43.5" customHeight="1" x14ac:dyDescent="0.25">
      <c r="A945" s="285" t="s">
        <v>2026</v>
      </c>
      <c r="B945" s="273" t="s">
        <v>2274</v>
      </c>
      <c r="C945" s="262" t="s">
        <v>1192</v>
      </c>
      <c r="D945" s="424">
        <v>300</v>
      </c>
      <c r="E945" s="246" t="s">
        <v>1156</v>
      </c>
      <c r="F945" s="287">
        <v>0</v>
      </c>
      <c r="G945" s="287">
        <v>145.35</v>
      </c>
      <c r="H945" s="299">
        <f>F945+G945</f>
        <v>145.35</v>
      </c>
      <c r="I945" s="287">
        <f>D945*H945</f>
        <v>43605</v>
      </c>
      <c r="J945" s="763"/>
    </row>
    <row r="946" spans="1:10" s="38" customFormat="1" ht="42" customHeight="1" thickBot="1" x14ac:dyDescent="0.3">
      <c r="A946" s="314" t="s">
        <v>2027</v>
      </c>
      <c r="B946" s="273" t="s">
        <v>2274</v>
      </c>
      <c r="C946" s="308" t="s">
        <v>1193</v>
      </c>
      <c r="D946" s="424">
        <v>120</v>
      </c>
      <c r="E946" s="253" t="s">
        <v>1156</v>
      </c>
      <c r="F946" s="304">
        <v>0</v>
      </c>
      <c r="G946" s="304">
        <v>145.35</v>
      </c>
      <c r="H946" s="343">
        <f>F946+G946</f>
        <v>145.35</v>
      </c>
      <c r="I946" s="304">
        <f>D946*H946</f>
        <v>17442</v>
      </c>
      <c r="J946" s="764"/>
    </row>
    <row r="947" spans="1:10" s="28" customFormat="1" ht="27" customHeight="1" thickBot="1" x14ac:dyDescent="0.3">
      <c r="A947" s="325">
        <v>104</v>
      </c>
      <c r="B947" s="325"/>
      <c r="C947" s="345" t="s">
        <v>880</v>
      </c>
      <c r="D947" s="379"/>
      <c r="E947" s="383"/>
      <c r="F947" s="380"/>
      <c r="G947" s="380"/>
      <c r="H947" s="384"/>
      <c r="I947" s="385"/>
      <c r="J947" s="754">
        <f>SUM(I949:I979)</f>
        <v>214392.06340000004</v>
      </c>
    </row>
    <row r="948" spans="1:10" ht="18" customHeight="1" x14ac:dyDescent="0.25">
      <c r="A948" s="386"/>
      <c r="B948" s="387"/>
      <c r="C948" s="388" t="s">
        <v>878</v>
      </c>
      <c r="D948" s="425"/>
      <c r="E948" s="386"/>
      <c r="F948" s="389"/>
      <c r="G948" s="390"/>
      <c r="H948" s="391"/>
      <c r="I948" s="390"/>
      <c r="J948" s="765"/>
    </row>
    <row r="949" spans="1:10" ht="17.100000000000001" customHeight="1" x14ac:dyDescent="0.25">
      <c r="A949" s="243" t="s">
        <v>2028</v>
      </c>
      <c r="B949" s="273" t="s">
        <v>2228</v>
      </c>
      <c r="C949" s="262" t="s">
        <v>2229</v>
      </c>
      <c r="D949" s="424">
        <v>12.8</v>
      </c>
      <c r="E949" s="246" t="s">
        <v>17</v>
      </c>
      <c r="F949" s="321">
        <v>302.14999999999998</v>
      </c>
      <c r="G949" s="247">
        <v>0</v>
      </c>
      <c r="H949" s="249">
        <f t="shared" ref="H949:H973" si="176">F949+G949</f>
        <v>302.14999999999998</v>
      </c>
      <c r="I949" s="247">
        <f>D949*H949</f>
        <v>3867.52</v>
      </c>
      <c r="J949" s="766"/>
    </row>
    <row r="950" spans="1:10" ht="17.100000000000001" customHeight="1" x14ac:dyDescent="0.25">
      <c r="A950" s="243" t="s">
        <v>2029</v>
      </c>
      <c r="B950" s="273" t="s">
        <v>2230</v>
      </c>
      <c r="C950" s="262" t="s">
        <v>2231</v>
      </c>
      <c r="D950" s="424">
        <v>1</v>
      </c>
      <c r="E950" s="246" t="s">
        <v>78</v>
      </c>
      <c r="F950" s="321">
        <v>250.6</v>
      </c>
      <c r="G950" s="247">
        <v>0</v>
      </c>
      <c r="H950" s="249">
        <f t="shared" si="176"/>
        <v>250.6</v>
      </c>
      <c r="I950" s="247">
        <f t="shared" ref="I950:I973" si="177">D950*H950</f>
        <v>250.6</v>
      </c>
      <c r="J950" s="766"/>
    </row>
    <row r="951" spans="1:10" ht="17.100000000000001" customHeight="1" x14ac:dyDescent="0.25">
      <c r="A951" s="243" t="s">
        <v>2030</v>
      </c>
      <c r="B951" s="273" t="s">
        <v>2232</v>
      </c>
      <c r="C951" s="262" t="s">
        <v>2233</v>
      </c>
      <c r="D951" s="424">
        <v>356</v>
      </c>
      <c r="E951" s="246" t="s">
        <v>15</v>
      </c>
      <c r="F951" s="247">
        <v>0</v>
      </c>
      <c r="G951" s="321">
        <v>13.47</v>
      </c>
      <c r="H951" s="249">
        <f t="shared" si="176"/>
        <v>13.47</v>
      </c>
      <c r="I951" s="247">
        <f t="shared" si="177"/>
        <v>4795.3200000000006</v>
      </c>
      <c r="J951" s="766"/>
    </row>
    <row r="952" spans="1:10" s="54" customFormat="1" ht="17.100000000000001" customHeight="1" x14ac:dyDescent="0.25">
      <c r="A952" s="285" t="s">
        <v>2031</v>
      </c>
      <c r="B952" s="273" t="s">
        <v>2234</v>
      </c>
      <c r="C952" s="262" t="s">
        <v>2235</v>
      </c>
      <c r="D952" s="424">
        <v>356</v>
      </c>
      <c r="E952" s="246" t="s">
        <v>15</v>
      </c>
      <c r="F952" s="321">
        <v>11.27</v>
      </c>
      <c r="G952" s="321">
        <v>14.12</v>
      </c>
      <c r="H952" s="286">
        <f t="shared" si="176"/>
        <v>25.39</v>
      </c>
      <c r="I952" s="287">
        <f t="shared" si="177"/>
        <v>9038.84</v>
      </c>
      <c r="J952" s="766"/>
    </row>
    <row r="953" spans="1:10" ht="17.100000000000001" customHeight="1" x14ac:dyDescent="0.25">
      <c r="A953" s="243" t="s">
        <v>2032</v>
      </c>
      <c r="B953" s="273" t="s">
        <v>192</v>
      </c>
      <c r="C953" s="262" t="s">
        <v>2236</v>
      </c>
      <c r="D953" s="424">
        <v>65.849999999999994</v>
      </c>
      <c r="E953" s="246" t="s">
        <v>15</v>
      </c>
      <c r="F953" s="321">
        <v>13.41</v>
      </c>
      <c r="G953" s="321">
        <v>24.69</v>
      </c>
      <c r="H953" s="249">
        <f t="shared" si="176"/>
        <v>38.1</v>
      </c>
      <c r="I953" s="247">
        <f t="shared" si="177"/>
        <v>2508.8849999999998</v>
      </c>
      <c r="J953" s="766"/>
    </row>
    <row r="954" spans="1:10" ht="17.100000000000001" customHeight="1" x14ac:dyDescent="0.25">
      <c r="A954" s="243" t="s">
        <v>2033</v>
      </c>
      <c r="B954" s="273" t="s">
        <v>255</v>
      </c>
      <c r="C954" s="262" t="s">
        <v>2237</v>
      </c>
      <c r="D954" s="424">
        <v>160</v>
      </c>
      <c r="E954" s="246" t="s">
        <v>17</v>
      </c>
      <c r="F954" s="321">
        <v>9.4</v>
      </c>
      <c r="G954" s="321">
        <v>25.19</v>
      </c>
      <c r="H954" s="249">
        <f t="shared" si="176"/>
        <v>34.590000000000003</v>
      </c>
      <c r="I954" s="247">
        <f t="shared" si="177"/>
        <v>5534.4000000000005</v>
      </c>
      <c r="J954" s="766"/>
    </row>
    <row r="955" spans="1:10" ht="17.100000000000001" customHeight="1" x14ac:dyDescent="0.25">
      <c r="A955" s="243" t="s">
        <v>2034</v>
      </c>
      <c r="B955" s="273" t="s">
        <v>2238</v>
      </c>
      <c r="C955" s="262" t="s">
        <v>2239</v>
      </c>
      <c r="D955" s="424">
        <v>400</v>
      </c>
      <c r="E955" s="246" t="s">
        <v>17</v>
      </c>
      <c r="F955" s="725">
        <v>1.65</v>
      </c>
      <c r="G955" s="725">
        <v>1.68</v>
      </c>
      <c r="H955" s="249">
        <f t="shared" si="176"/>
        <v>3.33</v>
      </c>
      <c r="I955" s="247">
        <f t="shared" si="177"/>
        <v>1332</v>
      </c>
      <c r="J955" s="766"/>
    </row>
    <row r="956" spans="1:10" s="24" customFormat="1" ht="17.100000000000001" customHeight="1" x14ac:dyDescent="0.25">
      <c r="A956" s="243" t="s">
        <v>2035</v>
      </c>
      <c r="B956" s="273" t="s">
        <v>2240</v>
      </c>
      <c r="C956" s="262" t="s">
        <v>2241</v>
      </c>
      <c r="D956" s="424">
        <v>1</v>
      </c>
      <c r="E956" s="246" t="s">
        <v>6</v>
      </c>
      <c r="F956" s="726">
        <v>7656.78</v>
      </c>
      <c r="G956" s="726">
        <v>234.96</v>
      </c>
      <c r="H956" s="249">
        <f t="shared" si="176"/>
        <v>7891.74</v>
      </c>
      <c r="I956" s="247">
        <f t="shared" si="177"/>
        <v>7891.74</v>
      </c>
      <c r="J956" s="766"/>
    </row>
    <row r="957" spans="1:10" s="24" customFormat="1" ht="17.100000000000001" customHeight="1" x14ac:dyDescent="0.25">
      <c r="A957" s="243" t="s">
        <v>2036</v>
      </c>
      <c r="B957" s="273" t="s">
        <v>2242</v>
      </c>
      <c r="C957" s="262" t="s">
        <v>2243</v>
      </c>
      <c r="D957" s="424">
        <v>75</v>
      </c>
      <c r="E957" s="246" t="s">
        <v>17</v>
      </c>
      <c r="F957" s="727">
        <v>356.03</v>
      </c>
      <c r="G957" s="727">
        <v>104.98</v>
      </c>
      <c r="H957" s="249">
        <f t="shared" si="176"/>
        <v>461.01</v>
      </c>
      <c r="I957" s="247">
        <f t="shared" si="177"/>
        <v>34575.75</v>
      </c>
      <c r="J957" s="766"/>
    </row>
    <row r="958" spans="1:10" s="24" customFormat="1" ht="17.100000000000001" customHeight="1" x14ac:dyDescent="0.25">
      <c r="A958" s="243" t="s">
        <v>2037</v>
      </c>
      <c r="B958" s="273" t="s">
        <v>2244</v>
      </c>
      <c r="C958" s="262" t="s">
        <v>2245</v>
      </c>
      <c r="D958" s="424">
        <v>65</v>
      </c>
      <c r="E958" s="246" t="s">
        <v>17</v>
      </c>
      <c r="F958" s="728">
        <v>244.72</v>
      </c>
      <c r="G958" s="728">
        <v>94.48</v>
      </c>
      <c r="H958" s="249">
        <f t="shared" si="176"/>
        <v>339.2</v>
      </c>
      <c r="I958" s="247">
        <f t="shared" si="177"/>
        <v>22048</v>
      </c>
      <c r="J958" s="766"/>
    </row>
    <row r="959" spans="1:10" s="24" customFormat="1" ht="17.100000000000001" customHeight="1" x14ac:dyDescent="0.25">
      <c r="A959" s="243" t="s">
        <v>2038</v>
      </c>
      <c r="B959" s="273" t="s">
        <v>393</v>
      </c>
      <c r="C959" s="262" t="s">
        <v>394</v>
      </c>
      <c r="D959" s="424">
        <v>132</v>
      </c>
      <c r="E959" s="246" t="s">
        <v>17</v>
      </c>
      <c r="F959" s="729">
        <v>213.71</v>
      </c>
      <c r="G959" s="729">
        <v>83.98</v>
      </c>
      <c r="H959" s="249">
        <f t="shared" si="176"/>
        <v>297.69</v>
      </c>
      <c r="I959" s="247">
        <f t="shared" si="177"/>
        <v>39295.08</v>
      </c>
      <c r="J959" s="766"/>
    </row>
    <row r="960" spans="1:10" s="24" customFormat="1" ht="17.100000000000001" customHeight="1" x14ac:dyDescent="0.25">
      <c r="A960" s="243" t="s">
        <v>2039</v>
      </c>
      <c r="B960" s="273" t="s">
        <v>2246</v>
      </c>
      <c r="C960" s="262" t="s">
        <v>2247</v>
      </c>
      <c r="D960" s="424">
        <v>4</v>
      </c>
      <c r="E960" s="246" t="s">
        <v>6</v>
      </c>
      <c r="F960" s="730">
        <v>743.38</v>
      </c>
      <c r="G960" s="730">
        <v>125.97</v>
      </c>
      <c r="H960" s="249">
        <f t="shared" si="176"/>
        <v>869.35</v>
      </c>
      <c r="I960" s="247">
        <f t="shared" si="177"/>
        <v>3477.4</v>
      </c>
      <c r="J960" s="766"/>
    </row>
    <row r="961" spans="1:10" ht="17.100000000000001" customHeight="1" x14ac:dyDescent="0.25">
      <c r="A961" s="243" t="s">
        <v>2040</v>
      </c>
      <c r="B961" s="273" t="s">
        <v>2248</v>
      </c>
      <c r="C961" s="262" t="s">
        <v>2249</v>
      </c>
      <c r="D961" s="424">
        <v>5</v>
      </c>
      <c r="E961" s="246" t="s">
        <v>6</v>
      </c>
      <c r="F961" s="731">
        <v>425.42</v>
      </c>
      <c r="G961" s="731">
        <v>83.98</v>
      </c>
      <c r="H961" s="249">
        <f t="shared" si="176"/>
        <v>509.40000000000003</v>
      </c>
      <c r="I961" s="247">
        <f t="shared" si="177"/>
        <v>2547</v>
      </c>
      <c r="J961" s="766"/>
    </row>
    <row r="962" spans="1:10" ht="17.100000000000001" customHeight="1" x14ac:dyDescent="0.25">
      <c r="A962" s="243" t="s">
        <v>2041</v>
      </c>
      <c r="B962" s="273" t="s">
        <v>2250</v>
      </c>
      <c r="C962" s="262" t="s">
        <v>2251</v>
      </c>
      <c r="D962" s="424">
        <v>14</v>
      </c>
      <c r="E962" s="246" t="s">
        <v>6</v>
      </c>
      <c r="F962" s="321">
        <v>281.93</v>
      </c>
      <c r="G962" s="321">
        <v>62.99</v>
      </c>
      <c r="H962" s="249">
        <f t="shared" si="176"/>
        <v>344.92</v>
      </c>
      <c r="I962" s="247">
        <f t="shared" si="177"/>
        <v>4828.88</v>
      </c>
      <c r="J962" s="766"/>
    </row>
    <row r="963" spans="1:10" ht="17.100000000000001" customHeight="1" x14ac:dyDescent="0.25">
      <c r="A963" s="243" t="s">
        <v>2042</v>
      </c>
      <c r="B963" s="273" t="s">
        <v>2252</v>
      </c>
      <c r="C963" s="262" t="s">
        <v>2253</v>
      </c>
      <c r="D963" s="424">
        <v>14</v>
      </c>
      <c r="E963" s="246" t="s">
        <v>6</v>
      </c>
      <c r="F963" s="732">
        <v>2036.53</v>
      </c>
      <c r="G963" s="321">
        <v>218.35</v>
      </c>
      <c r="H963" s="249">
        <f t="shared" si="176"/>
        <v>2254.88</v>
      </c>
      <c r="I963" s="247">
        <f t="shared" si="177"/>
        <v>31568.32</v>
      </c>
      <c r="J963" s="766"/>
    </row>
    <row r="964" spans="1:10" ht="17.100000000000001" customHeight="1" x14ac:dyDescent="0.25">
      <c r="A964" s="243" t="s">
        <v>2043</v>
      </c>
      <c r="B964" s="273" t="s">
        <v>395</v>
      </c>
      <c r="C964" s="262" t="s">
        <v>79</v>
      </c>
      <c r="D964" s="424">
        <v>14</v>
      </c>
      <c r="E964" s="246" t="s">
        <v>6</v>
      </c>
      <c r="F964" s="733">
        <v>83.51</v>
      </c>
      <c r="G964" s="321">
        <v>12.6</v>
      </c>
      <c r="H964" s="249">
        <f t="shared" si="176"/>
        <v>96.11</v>
      </c>
      <c r="I964" s="247">
        <f t="shared" si="177"/>
        <v>1345.54</v>
      </c>
      <c r="J964" s="766"/>
    </row>
    <row r="965" spans="1:10" ht="17.100000000000001" customHeight="1" x14ac:dyDescent="0.25">
      <c r="A965" s="243" t="s">
        <v>2044</v>
      </c>
      <c r="B965" s="273" t="s">
        <v>396</v>
      </c>
      <c r="C965" s="262" t="s">
        <v>2254</v>
      </c>
      <c r="D965" s="424">
        <v>14</v>
      </c>
      <c r="E965" s="246" t="s">
        <v>6</v>
      </c>
      <c r="F965" s="734">
        <v>177.72</v>
      </c>
      <c r="G965" s="321">
        <v>4.2</v>
      </c>
      <c r="H965" s="249">
        <f t="shared" si="176"/>
        <v>181.92</v>
      </c>
      <c r="I965" s="247">
        <f t="shared" si="177"/>
        <v>2546.8799999999997</v>
      </c>
      <c r="J965" s="766"/>
    </row>
    <row r="966" spans="1:10" ht="17.100000000000001" customHeight="1" x14ac:dyDescent="0.25">
      <c r="A966" s="243" t="s">
        <v>2045</v>
      </c>
      <c r="B966" s="273" t="s">
        <v>2255</v>
      </c>
      <c r="C966" s="262" t="s">
        <v>2256</v>
      </c>
      <c r="D966" s="424">
        <v>14</v>
      </c>
      <c r="E966" s="246" t="s">
        <v>13</v>
      </c>
      <c r="F966" s="735">
        <v>79.069999999999993</v>
      </c>
      <c r="G966" s="321">
        <v>4.2</v>
      </c>
      <c r="H966" s="249">
        <f t="shared" si="176"/>
        <v>83.27</v>
      </c>
      <c r="I966" s="247">
        <f t="shared" si="177"/>
        <v>1165.78</v>
      </c>
      <c r="J966" s="766"/>
    </row>
    <row r="967" spans="1:10" ht="17.100000000000001" customHeight="1" x14ac:dyDescent="0.25">
      <c r="A967" s="243" t="s">
        <v>2046</v>
      </c>
      <c r="B967" s="273" t="s">
        <v>397</v>
      </c>
      <c r="C967" s="262" t="s">
        <v>80</v>
      </c>
      <c r="D967" s="424">
        <v>14</v>
      </c>
      <c r="E967" s="246" t="s">
        <v>6</v>
      </c>
      <c r="F967" s="321">
        <v>16.73</v>
      </c>
      <c r="G967" s="321">
        <v>0.55000000000000004</v>
      </c>
      <c r="H967" s="249">
        <f t="shared" si="176"/>
        <v>17.28</v>
      </c>
      <c r="I967" s="247">
        <f t="shared" si="177"/>
        <v>241.92000000000002</v>
      </c>
      <c r="J967" s="766"/>
    </row>
    <row r="968" spans="1:10" ht="17.100000000000001" customHeight="1" x14ac:dyDescent="0.25">
      <c r="A968" s="243" t="s">
        <v>2047</v>
      </c>
      <c r="B968" s="273" t="s">
        <v>398</v>
      </c>
      <c r="C968" s="262" t="s">
        <v>399</v>
      </c>
      <c r="D968" s="424">
        <v>8</v>
      </c>
      <c r="E968" s="246" t="s">
        <v>6</v>
      </c>
      <c r="F968" s="321">
        <v>188</v>
      </c>
      <c r="G968" s="321">
        <v>17.670000000000002</v>
      </c>
      <c r="H968" s="249">
        <f t="shared" si="176"/>
        <v>205.67000000000002</v>
      </c>
      <c r="I968" s="247">
        <f t="shared" si="177"/>
        <v>1645.3600000000001</v>
      </c>
      <c r="J968" s="766"/>
    </row>
    <row r="969" spans="1:10" ht="17.100000000000001" customHeight="1" x14ac:dyDescent="0.25">
      <c r="A969" s="243" t="s">
        <v>2048</v>
      </c>
      <c r="B969" s="273" t="s">
        <v>400</v>
      </c>
      <c r="C969" s="262" t="s">
        <v>401</v>
      </c>
      <c r="D969" s="424">
        <v>6</v>
      </c>
      <c r="E969" s="246" t="s">
        <v>6</v>
      </c>
      <c r="F969" s="321">
        <v>134.08000000000001</v>
      </c>
      <c r="G969" s="321">
        <v>17.670000000000002</v>
      </c>
      <c r="H969" s="249">
        <f t="shared" si="176"/>
        <v>151.75</v>
      </c>
      <c r="I969" s="247">
        <f t="shared" si="177"/>
        <v>910.5</v>
      </c>
      <c r="J969" s="766"/>
    </row>
    <row r="970" spans="1:10" ht="17.100000000000001" customHeight="1" x14ac:dyDescent="0.25">
      <c r="A970" s="243" t="s">
        <v>2049</v>
      </c>
      <c r="B970" s="273" t="s">
        <v>2257</v>
      </c>
      <c r="C970" s="262" t="s">
        <v>2258</v>
      </c>
      <c r="D970" s="424">
        <v>14</v>
      </c>
      <c r="E970" s="246" t="s">
        <v>6</v>
      </c>
      <c r="F970" s="321">
        <v>70.22</v>
      </c>
      <c r="G970" s="321">
        <v>12.6</v>
      </c>
      <c r="H970" s="249">
        <f t="shared" si="176"/>
        <v>82.82</v>
      </c>
      <c r="I970" s="247">
        <f t="shared" si="177"/>
        <v>1159.48</v>
      </c>
      <c r="J970" s="766"/>
    </row>
    <row r="971" spans="1:10" ht="28.5" customHeight="1" x14ac:dyDescent="0.25">
      <c r="A971" s="243" t="s">
        <v>2050</v>
      </c>
      <c r="B971" s="273" t="s">
        <v>2259</v>
      </c>
      <c r="C971" s="262" t="s">
        <v>2260</v>
      </c>
      <c r="D971" s="424">
        <v>70</v>
      </c>
      <c r="E971" s="246" t="s">
        <v>6</v>
      </c>
      <c r="F971" s="736">
        <v>232.23</v>
      </c>
      <c r="G971" s="321">
        <v>13.45</v>
      </c>
      <c r="H971" s="249">
        <f t="shared" si="176"/>
        <v>245.67999999999998</v>
      </c>
      <c r="I971" s="247">
        <f t="shared" si="177"/>
        <v>17197.599999999999</v>
      </c>
      <c r="J971" s="766"/>
    </row>
    <row r="972" spans="1:10" ht="24.75" customHeight="1" x14ac:dyDescent="0.25">
      <c r="A972" s="243" t="s">
        <v>2051</v>
      </c>
      <c r="B972" s="273" t="s">
        <v>402</v>
      </c>
      <c r="C972" s="262" t="s">
        <v>403</v>
      </c>
      <c r="D972" s="424">
        <v>1</v>
      </c>
      <c r="E972" s="246" t="s">
        <v>6</v>
      </c>
      <c r="F972" s="321">
        <v>719.9</v>
      </c>
      <c r="G972" s="321">
        <v>13.45</v>
      </c>
      <c r="H972" s="249">
        <f t="shared" si="176"/>
        <v>733.35</v>
      </c>
      <c r="I972" s="247">
        <f t="shared" si="177"/>
        <v>733.35</v>
      </c>
      <c r="J972" s="766"/>
    </row>
    <row r="973" spans="1:10" ht="16.5" customHeight="1" x14ac:dyDescent="0.25">
      <c r="A973" s="243" t="s">
        <v>2052</v>
      </c>
      <c r="B973" s="273" t="s">
        <v>404</v>
      </c>
      <c r="C973" s="262" t="s">
        <v>2261</v>
      </c>
      <c r="D973" s="424">
        <v>14</v>
      </c>
      <c r="E973" s="246" t="s">
        <v>6</v>
      </c>
      <c r="F973" s="321">
        <v>53.53</v>
      </c>
      <c r="G973" s="321">
        <v>12.6</v>
      </c>
      <c r="H973" s="249">
        <f t="shared" si="176"/>
        <v>66.13</v>
      </c>
      <c r="I973" s="247">
        <f t="shared" si="177"/>
        <v>925.81999999999994</v>
      </c>
      <c r="J973" s="766"/>
    </row>
    <row r="974" spans="1:10" ht="16.5" customHeight="1" x14ac:dyDescent="0.25">
      <c r="A974" s="243"/>
      <c r="B974" s="273"/>
      <c r="C974" s="392" t="s">
        <v>879</v>
      </c>
      <c r="D974" s="424"/>
      <c r="E974" s="246"/>
      <c r="F974" s="247"/>
      <c r="G974" s="247"/>
      <c r="H974" s="249"/>
      <c r="I974" s="247"/>
      <c r="J974" s="766"/>
    </row>
    <row r="975" spans="1:10" s="24" customFormat="1" ht="21.75" customHeight="1" x14ac:dyDescent="0.25">
      <c r="A975" s="243" t="s">
        <v>2053</v>
      </c>
      <c r="B975" s="273" t="s">
        <v>671</v>
      </c>
      <c r="C975" s="262" t="s">
        <v>111</v>
      </c>
      <c r="D975" s="424">
        <v>9.24</v>
      </c>
      <c r="E975" s="246" t="s">
        <v>15</v>
      </c>
      <c r="F975" s="737">
        <v>1194.19</v>
      </c>
      <c r="G975" s="321">
        <v>124.47</v>
      </c>
      <c r="H975" s="249">
        <f t="shared" ref="H975" si="178">F975+G975</f>
        <v>1318.66</v>
      </c>
      <c r="I975" s="247">
        <f t="shared" ref="I975" si="179">D975*H975</f>
        <v>12184.4184</v>
      </c>
      <c r="J975" s="766"/>
    </row>
    <row r="976" spans="1:10" s="24" customFormat="1" ht="26.25" customHeight="1" x14ac:dyDescent="0.25">
      <c r="A976" s="285" t="s">
        <v>2054</v>
      </c>
      <c r="B976" s="273" t="s">
        <v>672</v>
      </c>
      <c r="C976" s="262" t="s">
        <v>675</v>
      </c>
      <c r="D976" s="424">
        <v>10</v>
      </c>
      <c r="E976" s="246" t="s">
        <v>6</v>
      </c>
      <c r="F976" s="321">
        <v>8.7200000000000006</v>
      </c>
      <c r="G976" s="321">
        <v>5.39</v>
      </c>
      <c r="H976" s="249">
        <f t="shared" ref="H976:H979" si="180">F976+G976</f>
        <v>14.11</v>
      </c>
      <c r="I976" s="247">
        <f t="shared" ref="I976:I979" si="181">D976*H976</f>
        <v>141.1</v>
      </c>
      <c r="J976" s="766"/>
    </row>
    <row r="977" spans="1:10" s="24" customFormat="1" ht="24.95" customHeight="1" x14ac:dyDescent="0.25">
      <c r="A977" s="243" t="s">
        <v>2055</v>
      </c>
      <c r="B977" s="273" t="s">
        <v>672</v>
      </c>
      <c r="C977" s="262" t="s">
        <v>675</v>
      </c>
      <c r="D977" s="424">
        <v>21</v>
      </c>
      <c r="E977" s="246" t="s">
        <v>6</v>
      </c>
      <c r="F977" s="321">
        <v>8.7200000000000006</v>
      </c>
      <c r="G977" s="321">
        <v>5.39</v>
      </c>
      <c r="H977" s="249">
        <f t="shared" si="180"/>
        <v>14.11</v>
      </c>
      <c r="I977" s="247">
        <f t="shared" si="181"/>
        <v>296.31</v>
      </c>
      <c r="J977" s="766"/>
    </row>
    <row r="978" spans="1:10" s="24" customFormat="1" ht="24.95" customHeight="1" x14ac:dyDescent="0.25">
      <c r="A978" s="243" t="s">
        <v>2056</v>
      </c>
      <c r="B978" s="273" t="s">
        <v>673</v>
      </c>
      <c r="C978" s="262" t="s">
        <v>676</v>
      </c>
      <c r="D978" s="424">
        <v>3</v>
      </c>
      <c r="E978" s="253" t="s">
        <v>6</v>
      </c>
      <c r="F978" s="321">
        <v>5.88</v>
      </c>
      <c r="G978" s="321">
        <v>5.39</v>
      </c>
      <c r="H978" s="249">
        <f t="shared" si="180"/>
        <v>11.27</v>
      </c>
      <c r="I978" s="247">
        <f t="shared" si="181"/>
        <v>33.81</v>
      </c>
      <c r="J978" s="766"/>
    </row>
    <row r="979" spans="1:10" s="24" customFormat="1" ht="24.95" customHeight="1" thickBot="1" x14ac:dyDescent="0.3">
      <c r="A979" s="251" t="s">
        <v>2057</v>
      </c>
      <c r="B979" s="283" t="s">
        <v>674</v>
      </c>
      <c r="C979" s="308" t="s">
        <v>677</v>
      </c>
      <c r="D979" s="424">
        <v>26</v>
      </c>
      <c r="E979" s="253" t="s">
        <v>6</v>
      </c>
      <c r="F979" s="352">
        <v>6.32</v>
      </c>
      <c r="G979" s="352">
        <v>5.39</v>
      </c>
      <c r="H979" s="249">
        <f t="shared" si="180"/>
        <v>11.71</v>
      </c>
      <c r="I979" s="247">
        <f t="shared" si="181"/>
        <v>304.46000000000004</v>
      </c>
      <c r="J979" s="767"/>
    </row>
    <row r="980" spans="1:10" s="29" customFormat="1" ht="15.75" thickBot="1" x14ac:dyDescent="0.3">
      <c r="A980" s="325">
        <v>105</v>
      </c>
      <c r="B980" s="325"/>
      <c r="C980" s="345" t="s">
        <v>1194</v>
      </c>
      <c r="D980" s="379"/>
      <c r="E980" s="325"/>
      <c r="F980" s="380"/>
      <c r="G980" s="380"/>
      <c r="H980" s="384"/>
      <c r="I980" s="385"/>
      <c r="J980" s="754">
        <f>I981</f>
        <v>19938.288800000002</v>
      </c>
    </row>
    <row r="981" spans="1:10" s="24" customFormat="1" ht="23.25" customHeight="1" thickBot="1" x14ac:dyDescent="0.3">
      <c r="A981" s="288" t="s">
        <v>2058</v>
      </c>
      <c r="B981" s="302" t="s">
        <v>1196</v>
      </c>
      <c r="C981" s="306" t="s">
        <v>1195</v>
      </c>
      <c r="D981" s="424">
        <v>10.16</v>
      </c>
      <c r="E981" s="290" t="s">
        <v>15</v>
      </c>
      <c r="F981" s="366">
        <v>1888.21</v>
      </c>
      <c r="G981" s="366">
        <v>74.22</v>
      </c>
      <c r="H981" s="307">
        <f>G981+F981</f>
        <v>1962.43</v>
      </c>
      <c r="I981" s="292">
        <f>D981*H981</f>
        <v>19938.288800000002</v>
      </c>
      <c r="J981" s="219"/>
    </row>
    <row r="982" spans="1:10" s="55" customFormat="1" ht="20.25" customHeight="1" thickBot="1" x14ac:dyDescent="0.3">
      <c r="A982" s="325">
        <v>106</v>
      </c>
      <c r="B982" s="325"/>
      <c r="C982" s="345" t="s">
        <v>2203</v>
      </c>
      <c r="D982" s="379"/>
      <c r="E982" s="325"/>
      <c r="F982" s="380"/>
      <c r="G982" s="380"/>
      <c r="H982" s="384"/>
      <c r="I982" s="385"/>
      <c r="J982" s="754">
        <f>SUM(I983:I999)</f>
        <v>28229.038499999988</v>
      </c>
    </row>
    <row r="983" spans="1:10" s="55" customFormat="1" ht="20.25" customHeight="1" x14ac:dyDescent="0.25">
      <c r="A983" s="237" t="s">
        <v>2204</v>
      </c>
      <c r="B983" s="297" t="s">
        <v>2205</v>
      </c>
      <c r="C983" s="260" t="s">
        <v>2206</v>
      </c>
      <c r="D983" s="424">
        <v>248.65</v>
      </c>
      <c r="E983" s="239" t="s">
        <v>17</v>
      </c>
      <c r="F983" s="351">
        <v>15.69</v>
      </c>
      <c r="G983" s="351">
        <v>21</v>
      </c>
      <c r="H983" s="242">
        <f>F983+G983</f>
        <v>36.69</v>
      </c>
      <c r="I983" s="240">
        <f>D983*H983</f>
        <v>9122.968499999999</v>
      </c>
      <c r="J983" s="762"/>
    </row>
    <row r="984" spans="1:10" s="55" customFormat="1" ht="20.25" customHeight="1" x14ac:dyDescent="0.25">
      <c r="A984" s="243" t="s">
        <v>2068</v>
      </c>
      <c r="B984" s="273" t="s">
        <v>2207</v>
      </c>
      <c r="C984" s="262" t="s">
        <v>2208</v>
      </c>
      <c r="D984" s="424">
        <v>25</v>
      </c>
      <c r="E984" s="246" t="s">
        <v>6</v>
      </c>
      <c r="F984" s="321">
        <v>9.27</v>
      </c>
      <c r="G984" s="321">
        <v>10.5</v>
      </c>
      <c r="H984" s="242">
        <f t="shared" ref="H984:H999" si="182">F984+G984</f>
        <v>19.77</v>
      </c>
      <c r="I984" s="240">
        <f t="shared" ref="I984:I999" si="183">D984*H984</f>
        <v>494.25</v>
      </c>
      <c r="J984" s="763"/>
    </row>
    <row r="985" spans="1:10" s="55" customFormat="1" ht="20.25" customHeight="1" x14ac:dyDescent="0.25">
      <c r="A985" s="243" t="s">
        <v>2069</v>
      </c>
      <c r="B985" s="273" t="s">
        <v>1084</v>
      </c>
      <c r="C985" s="262" t="s">
        <v>1082</v>
      </c>
      <c r="D985" s="424">
        <v>175</v>
      </c>
      <c r="E985" s="246" t="s">
        <v>17</v>
      </c>
      <c r="F985" s="738">
        <v>46.32</v>
      </c>
      <c r="G985" s="321">
        <v>8.4</v>
      </c>
      <c r="H985" s="242">
        <f t="shared" si="182"/>
        <v>54.72</v>
      </c>
      <c r="I985" s="240">
        <f t="shared" si="183"/>
        <v>9576</v>
      </c>
      <c r="J985" s="763"/>
    </row>
    <row r="986" spans="1:10" s="55" customFormat="1" ht="23.25" customHeight="1" x14ac:dyDescent="0.25">
      <c r="A986" s="243" t="s">
        <v>2070</v>
      </c>
      <c r="B986" s="273" t="s">
        <v>2209</v>
      </c>
      <c r="C986" s="262" t="s">
        <v>2210</v>
      </c>
      <c r="D986" s="424">
        <v>86</v>
      </c>
      <c r="E986" s="246" t="s">
        <v>6</v>
      </c>
      <c r="F986" s="321">
        <v>5.16</v>
      </c>
      <c r="G986" s="321">
        <v>10.5</v>
      </c>
      <c r="H986" s="242">
        <f t="shared" si="182"/>
        <v>15.66</v>
      </c>
      <c r="I986" s="240">
        <f t="shared" si="183"/>
        <v>1346.76</v>
      </c>
      <c r="J986" s="763"/>
    </row>
    <row r="987" spans="1:10" s="55" customFormat="1" ht="24.75" customHeight="1" x14ac:dyDescent="0.25">
      <c r="A987" s="243" t="s">
        <v>2071</v>
      </c>
      <c r="B987" s="273" t="s">
        <v>2211</v>
      </c>
      <c r="C987" s="262" t="s">
        <v>2212</v>
      </c>
      <c r="D987" s="424">
        <v>15</v>
      </c>
      <c r="E987" s="246" t="s">
        <v>6</v>
      </c>
      <c r="F987" s="740">
        <v>14.29</v>
      </c>
      <c r="G987" s="321">
        <v>21</v>
      </c>
      <c r="H987" s="242">
        <f t="shared" si="182"/>
        <v>35.29</v>
      </c>
      <c r="I987" s="240">
        <f t="shared" si="183"/>
        <v>529.35</v>
      </c>
      <c r="J987" s="763"/>
    </row>
    <row r="988" spans="1:10" s="55" customFormat="1" ht="20.25" customHeight="1" x14ac:dyDescent="0.25">
      <c r="A988" s="243" t="s">
        <v>2072</v>
      </c>
      <c r="B988" s="273" t="s">
        <v>1124</v>
      </c>
      <c r="C988" s="262" t="s">
        <v>1122</v>
      </c>
      <c r="D988" s="424">
        <v>15</v>
      </c>
      <c r="E988" s="246" t="s">
        <v>6</v>
      </c>
      <c r="F988" s="321">
        <v>18.78</v>
      </c>
      <c r="G988" s="321">
        <v>4.2</v>
      </c>
      <c r="H988" s="242">
        <f t="shared" si="182"/>
        <v>22.98</v>
      </c>
      <c r="I988" s="240">
        <f t="shared" si="183"/>
        <v>344.7</v>
      </c>
      <c r="J988" s="763"/>
    </row>
    <row r="989" spans="1:10" s="55" customFormat="1" ht="20.25" customHeight="1" x14ac:dyDescent="0.25">
      <c r="A989" s="243" t="s">
        <v>2073</v>
      </c>
      <c r="B989" s="273" t="s">
        <v>1131</v>
      </c>
      <c r="C989" s="262" t="s">
        <v>2213</v>
      </c>
      <c r="D989" s="424">
        <v>15</v>
      </c>
      <c r="E989" s="246" t="s">
        <v>6</v>
      </c>
      <c r="F989" s="321">
        <v>135.37</v>
      </c>
      <c r="G989" s="321">
        <v>21</v>
      </c>
      <c r="H989" s="242">
        <f t="shared" si="182"/>
        <v>156.37</v>
      </c>
      <c r="I989" s="240">
        <f t="shared" si="183"/>
        <v>2345.5500000000002</v>
      </c>
      <c r="J989" s="763"/>
    </row>
    <row r="990" spans="1:10" s="55" customFormat="1" ht="20.25" customHeight="1" x14ac:dyDescent="0.25">
      <c r="A990" s="243" t="s">
        <v>2074</v>
      </c>
      <c r="B990" s="273" t="s">
        <v>1135</v>
      </c>
      <c r="C990" s="262" t="s">
        <v>1134</v>
      </c>
      <c r="D990" s="424">
        <v>7</v>
      </c>
      <c r="E990" s="246" t="s">
        <v>6</v>
      </c>
      <c r="F990" s="741">
        <v>36.81</v>
      </c>
      <c r="G990" s="321">
        <v>10.5</v>
      </c>
      <c r="H990" s="242">
        <f t="shared" si="182"/>
        <v>47.31</v>
      </c>
      <c r="I990" s="240">
        <f t="shared" si="183"/>
        <v>331.17</v>
      </c>
      <c r="J990" s="763"/>
    </row>
    <row r="991" spans="1:10" s="55" customFormat="1" ht="20.25" customHeight="1" x14ac:dyDescent="0.25">
      <c r="A991" s="243" t="s">
        <v>2075</v>
      </c>
      <c r="B991" s="273" t="s">
        <v>1133</v>
      </c>
      <c r="C991" s="262" t="s">
        <v>1132</v>
      </c>
      <c r="D991" s="424">
        <v>7</v>
      </c>
      <c r="E991" s="246" t="s">
        <v>6</v>
      </c>
      <c r="F991" s="321">
        <v>44.4</v>
      </c>
      <c r="G991" s="321">
        <v>2.1</v>
      </c>
      <c r="H991" s="242">
        <f t="shared" si="182"/>
        <v>46.5</v>
      </c>
      <c r="I991" s="240">
        <f t="shared" si="183"/>
        <v>325.5</v>
      </c>
      <c r="J991" s="763"/>
    </row>
    <row r="992" spans="1:10" s="55" customFormat="1" ht="20.25" customHeight="1" x14ac:dyDescent="0.25">
      <c r="A992" s="243" t="s">
        <v>2076</v>
      </c>
      <c r="B992" s="273" t="s">
        <v>2214</v>
      </c>
      <c r="C992" s="262" t="s">
        <v>2215</v>
      </c>
      <c r="D992" s="424">
        <v>6</v>
      </c>
      <c r="E992" s="246" t="s">
        <v>6</v>
      </c>
      <c r="F992" s="742">
        <v>76.819999999999993</v>
      </c>
      <c r="G992" s="321">
        <v>10.5</v>
      </c>
      <c r="H992" s="242">
        <f t="shared" si="182"/>
        <v>87.32</v>
      </c>
      <c r="I992" s="240">
        <f t="shared" si="183"/>
        <v>523.91999999999996</v>
      </c>
      <c r="J992" s="763"/>
    </row>
    <row r="993" spans="1:11" s="55" customFormat="1" ht="20.25" customHeight="1" x14ac:dyDescent="0.25">
      <c r="A993" s="243" t="s">
        <v>2077</v>
      </c>
      <c r="B993" s="273" t="s">
        <v>234</v>
      </c>
      <c r="C993" s="262" t="s">
        <v>235</v>
      </c>
      <c r="D993" s="424">
        <v>27</v>
      </c>
      <c r="E993" s="246" t="s">
        <v>17</v>
      </c>
      <c r="F993" s="739">
        <v>20.34</v>
      </c>
      <c r="G993" s="321">
        <v>37.799999999999997</v>
      </c>
      <c r="H993" s="242">
        <f t="shared" si="182"/>
        <v>58.14</v>
      </c>
      <c r="I993" s="240">
        <f t="shared" si="183"/>
        <v>1569.78</v>
      </c>
      <c r="J993" s="763"/>
    </row>
    <row r="994" spans="1:11" s="55" customFormat="1" ht="20.25" customHeight="1" x14ac:dyDescent="0.25">
      <c r="A994" s="243" t="s">
        <v>2078</v>
      </c>
      <c r="B994" s="273" t="s">
        <v>2216</v>
      </c>
      <c r="C994" s="262" t="s">
        <v>2217</v>
      </c>
      <c r="D994" s="424">
        <v>9</v>
      </c>
      <c r="E994" s="246" t="s">
        <v>76</v>
      </c>
      <c r="F994" s="321">
        <v>72.650000000000006</v>
      </c>
      <c r="G994" s="321">
        <v>21</v>
      </c>
      <c r="H994" s="242">
        <f t="shared" si="182"/>
        <v>93.65</v>
      </c>
      <c r="I994" s="240">
        <f t="shared" si="183"/>
        <v>842.85</v>
      </c>
      <c r="J994" s="763"/>
    </row>
    <row r="995" spans="1:11" s="55" customFormat="1" ht="20.25" customHeight="1" x14ac:dyDescent="0.25">
      <c r="A995" s="243" t="s">
        <v>2079</v>
      </c>
      <c r="B995" s="273" t="s">
        <v>2218</v>
      </c>
      <c r="C995" s="262" t="s">
        <v>2219</v>
      </c>
      <c r="D995" s="424">
        <v>3</v>
      </c>
      <c r="E995" s="246" t="s">
        <v>6</v>
      </c>
      <c r="F995" s="321">
        <v>76.69</v>
      </c>
      <c r="G995" s="321">
        <v>10.5</v>
      </c>
      <c r="H995" s="242">
        <f t="shared" si="182"/>
        <v>87.19</v>
      </c>
      <c r="I995" s="240">
        <f t="shared" si="183"/>
        <v>261.57</v>
      </c>
      <c r="J995" s="763"/>
    </row>
    <row r="996" spans="1:11" s="55" customFormat="1" ht="20.25" customHeight="1" x14ac:dyDescent="0.25">
      <c r="A996" s="243" t="s">
        <v>2080</v>
      </c>
      <c r="B996" s="273" t="s">
        <v>2220</v>
      </c>
      <c r="C996" s="262" t="s">
        <v>2221</v>
      </c>
      <c r="D996" s="424">
        <v>3</v>
      </c>
      <c r="E996" s="246" t="s">
        <v>6</v>
      </c>
      <c r="F996" s="743">
        <v>12.22</v>
      </c>
      <c r="G996" s="321">
        <v>10.5</v>
      </c>
      <c r="H996" s="242">
        <f t="shared" si="182"/>
        <v>22.72</v>
      </c>
      <c r="I996" s="240">
        <f t="shared" si="183"/>
        <v>68.16</v>
      </c>
      <c r="J996" s="763"/>
    </row>
    <row r="997" spans="1:11" s="55" customFormat="1" ht="20.25" customHeight="1" x14ac:dyDescent="0.25">
      <c r="A997" s="243" t="s">
        <v>2081</v>
      </c>
      <c r="B997" s="273" t="s">
        <v>2222</v>
      </c>
      <c r="C997" s="262" t="s">
        <v>2223</v>
      </c>
      <c r="D997" s="424">
        <v>3</v>
      </c>
      <c r="E997" s="246" t="s">
        <v>6</v>
      </c>
      <c r="F997" s="744">
        <v>11.31</v>
      </c>
      <c r="G997" s="321">
        <v>10.5</v>
      </c>
      <c r="H997" s="242">
        <f t="shared" si="182"/>
        <v>21.810000000000002</v>
      </c>
      <c r="I997" s="240">
        <f t="shared" si="183"/>
        <v>65.430000000000007</v>
      </c>
      <c r="J997" s="763"/>
    </row>
    <row r="998" spans="1:11" s="55" customFormat="1" ht="20.25" customHeight="1" x14ac:dyDescent="0.25">
      <c r="A998" s="243" t="s">
        <v>2082</v>
      </c>
      <c r="B998" s="273" t="s">
        <v>2224</v>
      </c>
      <c r="C998" s="262" t="s">
        <v>2225</v>
      </c>
      <c r="D998" s="424">
        <v>3</v>
      </c>
      <c r="E998" s="246" t="s">
        <v>6</v>
      </c>
      <c r="F998" s="745">
        <v>52.95</v>
      </c>
      <c r="G998" s="321">
        <v>10.5</v>
      </c>
      <c r="H998" s="242">
        <f t="shared" si="182"/>
        <v>63.45</v>
      </c>
      <c r="I998" s="240">
        <f t="shared" si="183"/>
        <v>190.35000000000002</v>
      </c>
      <c r="J998" s="763"/>
    </row>
    <row r="999" spans="1:11" s="55" customFormat="1" ht="20.25" customHeight="1" thickBot="1" x14ac:dyDescent="0.3">
      <c r="A999" s="251" t="s">
        <v>2083</v>
      </c>
      <c r="B999" s="283" t="s">
        <v>2226</v>
      </c>
      <c r="C999" s="308" t="s">
        <v>2227</v>
      </c>
      <c r="D999" s="424">
        <v>3</v>
      </c>
      <c r="E999" s="253" t="s">
        <v>17</v>
      </c>
      <c r="F999" s="746">
        <v>84.31</v>
      </c>
      <c r="G999" s="352">
        <v>12.6</v>
      </c>
      <c r="H999" s="242">
        <f t="shared" si="182"/>
        <v>96.91</v>
      </c>
      <c r="I999" s="240">
        <f t="shared" si="183"/>
        <v>290.73</v>
      </c>
      <c r="J999" s="764"/>
    </row>
    <row r="1000" spans="1:11" ht="20.25" customHeight="1" thickBot="1" x14ac:dyDescent="0.3">
      <c r="A1000" s="393"/>
      <c r="B1000" s="393"/>
      <c r="C1000" s="394" t="s">
        <v>2262</v>
      </c>
      <c r="D1000" s="395"/>
      <c r="E1000" s="396"/>
      <c r="F1000" s="397"/>
      <c r="G1000" s="397"/>
      <c r="H1000" s="398"/>
      <c r="I1000" s="399"/>
      <c r="J1000" s="756">
        <f>SUM(J3:J982)</f>
        <v>8446660.2633999977</v>
      </c>
    </row>
    <row r="1001" spans="1:11" ht="19.5" customHeight="1" thickBot="1" x14ac:dyDescent="0.3">
      <c r="A1001" s="393"/>
      <c r="B1001" s="393"/>
      <c r="C1001" s="394" t="s">
        <v>656</v>
      </c>
      <c r="D1001" s="395"/>
      <c r="E1001" s="396"/>
      <c r="F1001" s="397"/>
      <c r="G1001" s="397"/>
      <c r="H1001" s="400"/>
      <c r="I1001" s="399"/>
      <c r="J1001" s="756">
        <f>J1000*0.25</f>
        <v>2111665.0658499994</v>
      </c>
    </row>
    <row r="1002" spans="1:11" ht="25.5" customHeight="1" thickBot="1" x14ac:dyDescent="0.3">
      <c r="A1002" s="393"/>
      <c r="B1002" s="393"/>
      <c r="C1002" s="401" t="s">
        <v>2263</v>
      </c>
      <c r="D1002" s="402"/>
      <c r="E1002" s="403"/>
      <c r="F1002" s="404"/>
      <c r="G1002" s="404"/>
      <c r="H1002" s="398"/>
      <c r="I1002" s="399"/>
      <c r="J1002" s="756">
        <f>J1000+J1001</f>
        <v>10558325.329249997</v>
      </c>
    </row>
    <row r="1003" spans="1:11" ht="15.75" thickBot="1" x14ac:dyDescent="0.3">
      <c r="A1003" s="325">
        <v>107</v>
      </c>
      <c r="B1003" s="344"/>
      <c r="C1003" s="345" t="s">
        <v>2067</v>
      </c>
      <c r="D1003" s="346"/>
      <c r="E1003" s="344"/>
      <c r="F1003" s="347"/>
      <c r="G1003" s="347"/>
      <c r="H1003" s="405"/>
      <c r="I1003" s="406"/>
      <c r="J1003" s="754">
        <f>SUM(I1004:I1029)</f>
        <v>845337.03</v>
      </c>
    </row>
    <row r="1004" spans="1:11" ht="27.75" customHeight="1" x14ac:dyDescent="0.25">
      <c r="A1004" s="237" t="s">
        <v>2068</v>
      </c>
      <c r="B1004" s="297" t="s">
        <v>1010</v>
      </c>
      <c r="C1004" s="260" t="s">
        <v>1009</v>
      </c>
      <c r="D1004" s="424">
        <v>1</v>
      </c>
      <c r="E1004" s="239" t="s">
        <v>6</v>
      </c>
      <c r="F1004" s="351">
        <v>91153.67</v>
      </c>
      <c r="G1004" s="351">
        <v>1383.36</v>
      </c>
      <c r="H1004" s="242">
        <f t="shared" ref="H1004:H1029" si="184">G1004+F1004</f>
        <v>92537.03</v>
      </c>
      <c r="I1004" s="240">
        <f t="shared" ref="I1004" si="185">D1004*H1004</f>
        <v>92537.03</v>
      </c>
      <c r="J1004" s="768"/>
    </row>
    <row r="1005" spans="1:11" ht="30.75" customHeight="1" x14ac:dyDescent="0.25">
      <c r="A1005" s="285" t="s">
        <v>2069</v>
      </c>
      <c r="B1005" s="285" t="s">
        <v>31</v>
      </c>
      <c r="C1005" s="418" t="s">
        <v>809</v>
      </c>
      <c r="D1005" s="424">
        <v>3</v>
      </c>
      <c r="E1005" s="265" t="s">
        <v>657</v>
      </c>
      <c r="F1005" s="321">
        <f>(0.7042*I1005)/3</f>
        <v>9858.8000000000011</v>
      </c>
      <c r="G1005" s="287">
        <f>(0.2958*I1005)/3</f>
        <v>4141.2</v>
      </c>
      <c r="H1005" s="264">
        <f>G1005+F1005</f>
        <v>14000</v>
      </c>
      <c r="I1005" s="321">
        <v>42000</v>
      </c>
      <c r="J1005" s="769"/>
      <c r="K1005" s="52"/>
    </row>
    <row r="1006" spans="1:11" ht="30.75" customHeight="1" x14ac:dyDescent="0.25">
      <c r="A1006" s="243" t="s">
        <v>2070</v>
      </c>
      <c r="B1006" s="243" t="s">
        <v>31</v>
      </c>
      <c r="C1006" s="417" t="s">
        <v>810</v>
      </c>
      <c r="D1006" s="424">
        <v>2</v>
      </c>
      <c r="E1006" s="265" t="s">
        <v>657</v>
      </c>
      <c r="F1006" s="321">
        <f>(0.7042*I1006)/2</f>
        <v>31689.000000000004</v>
      </c>
      <c r="G1006" s="287">
        <f>(0.2958*I1006)/2</f>
        <v>13311</v>
      </c>
      <c r="H1006" s="264">
        <f t="shared" si="184"/>
        <v>45000</v>
      </c>
      <c r="I1006" s="321">
        <v>90000</v>
      </c>
      <c r="J1006" s="769"/>
      <c r="K1006" s="52"/>
    </row>
    <row r="1007" spans="1:11" ht="31.5" customHeight="1" x14ac:dyDescent="0.25">
      <c r="A1007" s="243" t="s">
        <v>2071</v>
      </c>
      <c r="B1007" s="243" t="s">
        <v>31</v>
      </c>
      <c r="C1007" s="262" t="s">
        <v>811</v>
      </c>
      <c r="D1007" s="424">
        <v>1</v>
      </c>
      <c r="E1007" s="265" t="s">
        <v>657</v>
      </c>
      <c r="F1007" s="321">
        <f>(0.7042*I1007)/1</f>
        <v>8450.4000000000015</v>
      </c>
      <c r="G1007" s="287">
        <f>(0.2958*I1007)/1</f>
        <v>3549.6</v>
      </c>
      <c r="H1007" s="264">
        <f t="shared" si="184"/>
        <v>12000.000000000002</v>
      </c>
      <c r="I1007" s="321">
        <v>12000</v>
      </c>
      <c r="J1007" s="769"/>
      <c r="K1007" s="52"/>
    </row>
    <row r="1008" spans="1:11" ht="33" customHeight="1" x14ac:dyDescent="0.25">
      <c r="A1008" s="243" t="s">
        <v>2072</v>
      </c>
      <c r="B1008" s="243" t="s">
        <v>31</v>
      </c>
      <c r="C1008" s="262" t="s">
        <v>812</v>
      </c>
      <c r="D1008" s="424">
        <v>1</v>
      </c>
      <c r="E1008" s="265" t="s">
        <v>657</v>
      </c>
      <c r="F1008" s="321">
        <f>(0.7042*I1008)/1</f>
        <v>9858.8000000000011</v>
      </c>
      <c r="G1008" s="287">
        <f>(0.2958*I1008)/1</f>
        <v>4141.2</v>
      </c>
      <c r="H1008" s="264">
        <f t="shared" si="184"/>
        <v>14000</v>
      </c>
      <c r="I1008" s="321">
        <v>14000</v>
      </c>
      <c r="J1008" s="769"/>
      <c r="K1008" s="52"/>
    </row>
    <row r="1009" spans="1:11" ht="30.75" customHeight="1" x14ac:dyDescent="0.25">
      <c r="A1009" s="243" t="s">
        <v>2073</v>
      </c>
      <c r="B1009" s="243" t="s">
        <v>31</v>
      </c>
      <c r="C1009" s="262" t="s">
        <v>813</v>
      </c>
      <c r="D1009" s="424">
        <v>1</v>
      </c>
      <c r="E1009" s="265" t="s">
        <v>657</v>
      </c>
      <c r="F1009" s="321">
        <f t="shared" ref="F1009:F1012" si="186">(0.7042*I1009)/2</f>
        <v>4577.3</v>
      </c>
      <c r="G1009" s="287">
        <f t="shared" ref="G1009:G1012" si="187">(0.2958*I1009)/2</f>
        <v>1922.7</v>
      </c>
      <c r="H1009" s="264">
        <f t="shared" si="184"/>
        <v>6500</v>
      </c>
      <c r="I1009" s="321">
        <v>13000</v>
      </c>
      <c r="J1009" s="769"/>
      <c r="K1009" s="52"/>
    </row>
    <row r="1010" spans="1:11" ht="33" customHeight="1" x14ac:dyDescent="0.25">
      <c r="A1010" s="243" t="s">
        <v>2074</v>
      </c>
      <c r="B1010" s="243" t="s">
        <v>31</v>
      </c>
      <c r="C1010" s="262" t="s">
        <v>814</v>
      </c>
      <c r="D1010" s="424">
        <v>5</v>
      </c>
      <c r="E1010" s="265" t="s">
        <v>657</v>
      </c>
      <c r="F1010" s="321">
        <f>(0.7042*I1010)/5</f>
        <v>6689.9</v>
      </c>
      <c r="G1010" s="287">
        <f>(0.2958*I1010)/5</f>
        <v>2810.1</v>
      </c>
      <c r="H1010" s="264">
        <f t="shared" si="184"/>
        <v>9500</v>
      </c>
      <c r="I1010" s="321">
        <v>47500</v>
      </c>
      <c r="J1010" s="769"/>
      <c r="K1010" s="52"/>
    </row>
    <row r="1011" spans="1:11" ht="38.25" customHeight="1" x14ac:dyDescent="0.25">
      <c r="A1011" s="243" t="s">
        <v>2075</v>
      </c>
      <c r="B1011" s="243" t="s">
        <v>31</v>
      </c>
      <c r="C1011" s="262" t="s">
        <v>815</v>
      </c>
      <c r="D1011" s="424">
        <v>1</v>
      </c>
      <c r="E1011" s="265" t="s">
        <v>657</v>
      </c>
      <c r="F1011" s="321">
        <f>(0.7042*I1011)/1</f>
        <v>5281.5</v>
      </c>
      <c r="G1011" s="287">
        <f>(0.2958*I1011)/21</f>
        <v>105.64285714285714</v>
      </c>
      <c r="H1011" s="264">
        <f>G1011+F1011</f>
        <v>5387.1428571428569</v>
      </c>
      <c r="I1011" s="321">
        <v>7500</v>
      </c>
      <c r="J1011" s="769"/>
      <c r="K1011" s="52"/>
    </row>
    <row r="1012" spans="1:11" ht="34.5" customHeight="1" x14ac:dyDescent="0.25">
      <c r="A1012" s="243" t="s">
        <v>2076</v>
      </c>
      <c r="B1012" s="243" t="s">
        <v>31</v>
      </c>
      <c r="C1012" s="262" t="s">
        <v>816</v>
      </c>
      <c r="D1012" s="424">
        <v>1</v>
      </c>
      <c r="E1012" s="265" t="s">
        <v>657</v>
      </c>
      <c r="F1012" s="321">
        <f t="shared" si="186"/>
        <v>2077.3900000000003</v>
      </c>
      <c r="G1012" s="287">
        <f t="shared" si="187"/>
        <v>872.61</v>
      </c>
      <c r="H1012" s="264">
        <f t="shared" si="184"/>
        <v>2950.0000000000005</v>
      </c>
      <c r="I1012" s="321">
        <v>5900</v>
      </c>
      <c r="J1012" s="769"/>
      <c r="K1012" s="52"/>
    </row>
    <row r="1013" spans="1:11" s="54" customFormat="1" ht="48.75" customHeight="1" x14ac:dyDescent="0.25">
      <c r="A1013" s="243" t="s">
        <v>2077</v>
      </c>
      <c r="B1013" s="243" t="s">
        <v>31</v>
      </c>
      <c r="C1013" s="262" t="s">
        <v>817</v>
      </c>
      <c r="D1013" s="424">
        <v>3</v>
      </c>
      <c r="E1013" s="265" t="s">
        <v>657</v>
      </c>
      <c r="F1013" s="321">
        <f>(0.7042*I1013)/3</f>
        <v>5985.7000000000007</v>
      </c>
      <c r="G1013" s="287">
        <f>(0.2958*I1013)/3</f>
        <v>2514.3000000000002</v>
      </c>
      <c r="H1013" s="264">
        <f t="shared" si="184"/>
        <v>8500</v>
      </c>
      <c r="I1013" s="321">
        <v>25500</v>
      </c>
      <c r="J1013" s="769"/>
      <c r="K1013" s="421"/>
    </row>
    <row r="1014" spans="1:11" ht="35.25" customHeight="1" x14ac:dyDescent="0.25">
      <c r="A1014" s="243" t="s">
        <v>2078</v>
      </c>
      <c r="B1014" s="243" t="s">
        <v>31</v>
      </c>
      <c r="C1014" s="262" t="s">
        <v>818</v>
      </c>
      <c r="D1014" s="424">
        <v>7</v>
      </c>
      <c r="E1014" s="265" t="s">
        <v>657</v>
      </c>
      <c r="F1014" s="321">
        <f>(0.7042*I1014)/7</f>
        <v>8450.4</v>
      </c>
      <c r="G1014" s="287">
        <f>(0.2958*I1014)/7</f>
        <v>3549.6</v>
      </c>
      <c r="H1014" s="264">
        <f t="shared" si="184"/>
        <v>12000</v>
      </c>
      <c r="I1014" s="321">
        <v>84000</v>
      </c>
      <c r="J1014" s="769"/>
      <c r="K1014" s="52"/>
    </row>
    <row r="1015" spans="1:11" ht="42.75" customHeight="1" x14ac:dyDescent="0.25">
      <c r="A1015" s="243" t="s">
        <v>2079</v>
      </c>
      <c r="B1015" s="243" t="s">
        <v>31</v>
      </c>
      <c r="C1015" s="262" t="s">
        <v>819</v>
      </c>
      <c r="D1015" s="424">
        <v>1</v>
      </c>
      <c r="E1015" s="265" t="s">
        <v>657</v>
      </c>
      <c r="F1015" s="321">
        <f>(0.7042*I1015)/1</f>
        <v>5492.76</v>
      </c>
      <c r="G1015" s="287">
        <f>(0.2958*I1015)/1</f>
        <v>2307.2400000000002</v>
      </c>
      <c r="H1015" s="264">
        <f t="shared" si="184"/>
        <v>7800</v>
      </c>
      <c r="I1015" s="321">
        <v>7800</v>
      </c>
      <c r="J1015" s="769"/>
      <c r="K1015" s="52"/>
    </row>
    <row r="1016" spans="1:11" ht="27" customHeight="1" x14ac:dyDescent="0.25">
      <c r="A1016" s="243" t="s">
        <v>2080</v>
      </c>
      <c r="B1016" s="243" t="s">
        <v>31</v>
      </c>
      <c r="C1016" s="262" t="s">
        <v>820</v>
      </c>
      <c r="D1016" s="424">
        <v>1</v>
      </c>
      <c r="E1016" s="265" t="s">
        <v>657</v>
      </c>
      <c r="F1016" s="321">
        <f>(0.7042*I1016)/1</f>
        <v>5985.7000000000007</v>
      </c>
      <c r="G1016" s="287">
        <f>(0.2958*I1016)/1</f>
        <v>2514.3000000000002</v>
      </c>
      <c r="H1016" s="264">
        <f t="shared" si="184"/>
        <v>8500</v>
      </c>
      <c r="I1016" s="321">
        <v>8500</v>
      </c>
      <c r="J1016" s="769"/>
      <c r="K1016" s="52"/>
    </row>
    <row r="1017" spans="1:11" ht="34.5" customHeight="1" x14ac:dyDescent="0.25">
      <c r="A1017" s="243" t="s">
        <v>2081</v>
      </c>
      <c r="B1017" s="243" t="s">
        <v>31</v>
      </c>
      <c r="C1017" s="262" t="s">
        <v>821</v>
      </c>
      <c r="D1017" s="424">
        <v>5</v>
      </c>
      <c r="E1017" s="265" t="s">
        <v>657</v>
      </c>
      <c r="F1017" s="321">
        <f>(0.7042*I1017)/5</f>
        <v>3168.9000000000005</v>
      </c>
      <c r="G1017" s="287">
        <f>(0.2958*I1017)/5</f>
        <v>1331.1</v>
      </c>
      <c r="H1017" s="264">
        <f t="shared" si="184"/>
        <v>4500</v>
      </c>
      <c r="I1017" s="321">
        <v>22500</v>
      </c>
      <c r="J1017" s="769"/>
      <c r="K1017" s="52"/>
    </row>
    <row r="1018" spans="1:11" ht="31.5" customHeight="1" x14ac:dyDescent="0.25">
      <c r="A1018" s="243" t="s">
        <v>2082</v>
      </c>
      <c r="B1018" s="243" t="s">
        <v>31</v>
      </c>
      <c r="C1018" s="262" t="s">
        <v>822</v>
      </c>
      <c r="D1018" s="424">
        <v>12</v>
      </c>
      <c r="E1018" s="265" t="s">
        <v>657</v>
      </c>
      <c r="F1018" s="321">
        <f>(0.7042*I1018)/12</f>
        <v>4577.3</v>
      </c>
      <c r="G1018" s="287">
        <f>(0.2958*I1018)/12</f>
        <v>1922.7</v>
      </c>
      <c r="H1018" s="264">
        <f t="shared" si="184"/>
        <v>6500</v>
      </c>
      <c r="I1018" s="321">
        <v>78000</v>
      </c>
      <c r="J1018" s="769"/>
      <c r="K1018" s="52"/>
    </row>
    <row r="1019" spans="1:11" ht="29.25" customHeight="1" x14ac:dyDescent="0.25">
      <c r="A1019" s="243" t="s">
        <v>2083</v>
      </c>
      <c r="B1019" s="243" t="s">
        <v>31</v>
      </c>
      <c r="C1019" s="262" t="s">
        <v>823</v>
      </c>
      <c r="D1019" s="424">
        <v>1</v>
      </c>
      <c r="E1019" s="265" t="s">
        <v>657</v>
      </c>
      <c r="F1019" s="321">
        <f>(0.7042*I1019)/1</f>
        <v>3098.48</v>
      </c>
      <c r="G1019" s="287">
        <f>(0.2958*I1019)/1</f>
        <v>1301.52</v>
      </c>
      <c r="H1019" s="264">
        <f t="shared" si="184"/>
        <v>4400</v>
      </c>
      <c r="I1019" s="321">
        <v>4400</v>
      </c>
      <c r="J1019" s="769"/>
      <c r="K1019" s="52"/>
    </row>
    <row r="1020" spans="1:11" ht="36.75" customHeight="1" x14ac:dyDescent="0.25">
      <c r="A1020" s="243" t="s">
        <v>2084</v>
      </c>
      <c r="B1020" s="243" t="s">
        <v>31</v>
      </c>
      <c r="C1020" s="262" t="s">
        <v>824</v>
      </c>
      <c r="D1020" s="424">
        <v>11</v>
      </c>
      <c r="E1020" s="265" t="s">
        <v>657</v>
      </c>
      <c r="F1020" s="321">
        <f>(0.7042*I1020)/11</f>
        <v>2816.8</v>
      </c>
      <c r="G1020" s="287">
        <f>(0.2958*I1020)/11</f>
        <v>1183.2</v>
      </c>
      <c r="H1020" s="264">
        <f t="shared" si="184"/>
        <v>4000</v>
      </c>
      <c r="I1020" s="321">
        <v>44000</v>
      </c>
      <c r="J1020" s="769"/>
      <c r="K1020" s="52"/>
    </row>
    <row r="1021" spans="1:11" ht="30.75" customHeight="1" x14ac:dyDescent="0.25">
      <c r="A1021" s="243" t="s">
        <v>2085</v>
      </c>
      <c r="B1021" s="243" t="s">
        <v>31</v>
      </c>
      <c r="C1021" s="262" t="s">
        <v>825</v>
      </c>
      <c r="D1021" s="424">
        <v>5</v>
      </c>
      <c r="E1021" s="265" t="s">
        <v>657</v>
      </c>
      <c r="F1021" s="321">
        <f>(0.7042*I1021)/5</f>
        <v>7746.2</v>
      </c>
      <c r="G1021" s="287">
        <f>(0.2958*I1021)/5</f>
        <v>3253.8</v>
      </c>
      <c r="H1021" s="264">
        <f t="shared" si="184"/>
        <v>11000</v>
      </c>
      <c r="I1021" s="321">
        <v>55000</v>
      </c>
      <c r="J1021" s="769"/>
      <c r="K1021" s="52"/>
    </row>
    <row r="1022" spans="1:11" ht="35.25" customHeight="1" x14ac:dyDescent="0.25">
      <c r="A1022" s="243" t="s">
        <v>2086</v>
      </c>
      <c r="B1022" s="243" t="s">
        <v>31</v>
      </c>
      <c r="C1022" s="262" t="s">
        <v>826</v>
      </c>
      <c r="D1022" s="424">
        <v>5</v>
      </c>
      <c r="E1022" s="265" t="s">
        <v>657</v>
      </c>
      <c r="F1022" s="321">
        <f>(0.7042*I1022)/5</f>
        <v>2464.6999999999998</v>
      </c>
      <c r="G1022" s="287">
        <f>(0.2958*I1022)/5</f>
        <v>1035.3</v>
      </c>
      <c r="H1022" s="264">
        <f t="shared" si="184"/>
        <v>3500</v>
      </c>
      <c r="I1022" s="321">
        <v>17500</v>
      </c>
      <c r="J1022" s="769"/>
      <c r="K1022" s="52"/>
    </row>
    <row r="1023" spans="1:11" ht="32.25" customHeight="1" x14ac:dyDescent="0.25">
      <c r="A1023" s="243" t="s">
        <v>2087</v>
      </c>
      <c r="B1023" s="243" t="s">
        <v>31</v>
      </c>
      <c r="C1023" s="262" t="s">
        <v>827</v>
      </c>
      <c r="D1023" s="424">
        <v>12</v>
      </c>
      <c r="E1023" s="265" t="s">
        <v>657</v>
      </c>
      <c r="F1023" s="321">
        <f>(0.7042*I1023)/12</f>
        <v>5985.7000000000007</v>
      </c>
      <c r="G1023" s="287">
        <f>(0.2958*I1023)/12</f>
        <v>2514.3000000000002</v>
      </c>
      <c r="H1023" s="264">
        <f t="shared" si="184"/>
        <v>8500</v>
      </c>
      <c r="I1023" s="321">
        <v>102000</v>
      </c>
      <c r="J1023" s="769"/>
      <c r="K1023" s="52"/>
    </row>
    <row r="1024" spans="1:11" ht="36" customHeight="1" x14ac:dyDescent="0.25">
      <c r="A1024" s="243" t="s">
        <v>2088</v>
      </c>
      <c r="B1024" s="243" t="s">
        <v>31</v>
      </c>
      <c r="C1024" s="262" t="s">
        <v>828</v>
      </c>
      <c r="D1024" s="424">
        <v>12</v>
      </c>
      <c r="E1024" s="265" t="s">
        <v>657</v>
      </c>
      <c r="F1024" s="321">
        <f>(0.7042*I1024)/12</f>
        <v>2323.86</v>
      </c>
      <c r="G1024" s="287">
        <f>(0.2958*I1024)/12</f>
        <v>976.14</v>
      </c>
      <c r="H1024" s="264">
        <f t="shared" si="184"/>
        <v>3300</v>
      </c>
      <c r="I1024" s="321">
        <v>39600</v>
      </c>
      <c r="J1024" s="769"/>
      <c r="K1024" s="52"/>
    </row>
    <row r="1025" spans="1:11" ht="40.5" customHeight="1" x14ac:dyDescent="0.25">
      <c r="A1025" s="243" t="s">
        <v>2089</v>
      </c>
      <c r="B1025" s="243" t="s">
        <v>31</v>
      </c>
      <c r="C1025" s="262" t="s">
        <v>829</v>
      </c>
      <c r="D1025" s="424">
        <v>1</v>
      </c>
      <c r="E1025" s="265" t="s">
        <v>657</v>
      </c>
      <c r="F1025" s="321">
        <f>(0.7042*I1025)/1</f>
        <v>5492.76</v>
      </c>
      <c r="G1025" s="287">
        <f>(0.2958*I1025)/1</f>
        <v>2307.2400000000002</v>
      </c>
      <c r="H1025" s="264">
        <f t="shared" si="184"/>
        <v>7800</v>
      </c>
      <c r="I1025" s="321">
        <v>7800</v>
      </c>
      <c r="J1025" s="769"/>
      <c r="K1025" s="52"/>
    </row>
    <row r="1026" spans="1:11" ht="37.5" customHeight="1" x14ac:dyDescent="0.25">
      <c r="A1026" s="243" t="s">
        <v>2090</v>
      </c>
      <c r="B1026" s="243" t="s">
        <v>31</v>
      </c>
      <c r="C1026" s="262" t="s">
        <v>830</v>
      </c>
      <c r="D1026" s="424">
        <v>1</v>
      </c>
      <c r="E1026" s="265" t="s">
        <v>657</v>
      </c>
      <c r="F1026" s="321">
        <f>(0.7042*I1026)/1</f>
        <v>5281.5</v>
      </c>
      <c r="G1026" s="287">
        <f>(0.2958*I1026)/1</f>
        <v>2218.5</v>
      </c>
      <c r="H1026" s="264">
        <f t="shared" si="184"/>
        <v>7500</v>
      </c>
      <c r="I1026" s="321">
        <v>7500</v>
      </c>
      <c r="J1026" s="769"/>
      <c r="K1026" s="52"/>
    </row>
    <row r="1027" spans="1:11" ht="45.75" customHeight="1" x14ac:dyDescent="0.25">
      <c r="A1027" s="243" t="s">
        <v>2091</v>
      </c>
      <c r="B1027" s="243" t="s">
        <v>31</v>
      </c>
      <c r="C1027" s="262" t="s">
        <v>831</v>
      </c>
      <c r="D1027" s="424">
        <v>1</v>
      </c>
      <c r="E1027" s="265" t="s">
        <v>657</v>
      </c>
      <c r="F1027" s="321">
        <f>(0.7042*I1027)/1</f>
        <v>4225.2000000000007</v>
      </c>
      <c r="G1027" s="287">
        <f>(0.2958*I1027)/1</f>
        <v>1774.8</v>
      </c>
      <c r="H1027" s="264">
        <f t="shared" si="184"/>
        <v>6000.0000000000009</v>
      </c>
      <c r="I1027" s="321">
        <v>6000</v>
      </c>
      <c r="J1027" s="769"/>
      <c r="K1027" s="52"/>
    </row>
    <row r="1028" spans="1:11" ht="34.5" customHeight="1" x14ac:dyDescent="0.25">
      <c r="A1028" s="243" t="s">
        <v>2092</v>
      </c>
      <c r="B1028" s="243" t="s">
        <v>31</v>
      </c>
      <c r="C1028" s="262" t="s">
        <v>832</v>
      </c>
      <c r="D1028" s="424">
        <v>1</v>
      </c>
      <c r="E1028" s="265" t="s">
        <v>657</v>
      </c>
      <c r="F1028" s="321">
        <f>(0.7042*I1028)/1</f>
        <v>4154.7800000000007</v>
      </c>
      <c r="G1028" s="287">
        <f>(0.2958*I1028)/1</f>
        <v>1745.22</v>
      </c>
      <c r="H1028" s="264">
        <f t="shared" si="184"/>
        <v>5900.0000000000009</v>
      </c>
      <c r="I1028" s="321">
        <v>5900</v>
      </c>
      <c r="J1028" s="769"/>
      <c r="K1028" s="52"/>
    </row>
    <row r="1029" spans="1:11" ht="29.25" customHeight="1" thickBot="1" x14ac:dyDescent="0.3">
      <c r="A1029" s="407" t="s">
        <v>2093</v>
      </c>
      <c r="B1029" s="407" t="s">
        <v>31</v>
      </c>
      <c r="C1029" s="262" t="s">
        <v>833</v>
      </c>
      <c r="D1029" s="424">
        <v>1</v>
      </c>
      <c r="E1029" s="408" t="s">
        <v>657</v>
      </c>
      <c r="F1029" s="409">
        <f>(0.7042*I1029)/1</f>
        <v>3450.5800000000004</v>
      </c>
      <c r="G1029" s="410">
        <f>(0.2958*I1029)/1</f>
        <v>1449.42</v>
      </c>
      <c r="H1029" s="411">
        <f t="shared" si="184"/>
        <v>4900</v>
      </c>
      <c r="I1029" s="412">
        <v>4900</v>
      </c>
      <c r="J1029" s="770"/>
      <c r="K1029" s="52"/>
    </row>
    <row r="1030" spans="1:11" ht="18" customHeight="1" thickBot="1" x14ac:dyDescent="0.3">
      <c r="A1030" s="210"/>
      <c r="B1030" s="210"/>
      <c r="C1030" s="212" t="s">
        <v>2095</v>
      </c>
      <c r="D1030" s="214"/>
      <c r="E1030" s="214"/>
      <c r="F1030" s="212"/>
      <c r="G1030" s="212"/>
      <c r="H1030" s="216"/>
      <c r="I1030" s="230"/>
      <c r="J1030" s="757">
        <f>J1003</f>
        <v>845337.03</v>
      </c>
      <c r="K1030" s="50"/>
    </row>
    <row r="1031" spans="1:11" ht="19.5" customHeight="1" thickBot="1" x14ac:dyDescent="0.3">
      <c r="A1031" s="210"/>
      <c r="B1031" s="210"/>
      <c r="C1031" s="212" t="s">
        <v>2094</v>
      </c>
      <c r="D1031" s="214"/>
      <c r="E1031" s="214"/>
      <c r="F1031" s="212"/>
      <c r="G1031" s="212"/>
      <c r="H1031" s="217"/>
      <c r="I1031" s="230"/>
      <c r="J1031" s="756">
        <f>J1030*0.168</f>
        <v>142016.62104000003</v>
      </c>
      <c r="K1031" s="50"/>
    </row>
    <row r="1032" spans="1:11" ht="20.25" customHeight="1" thickBot="1" x14ac:dyDescent="0.3">
      <c r="A1032" s="211"/>
      <c r="B1032" s="211"/>
      <c r="C1032" s="213" t="s">
        <v>2096</v>
      </c>
      <c r="D1032" s="215"/>
      <c r="E1032" s="215"/>
      <c r="F1032" s="213"/>
      <c r="G1032" s="213"/>
      <c r="H1032" s="218"/>
      <c r="I1032" s="231"/>
      <c r="J1032" s="757">
        <f>J1030+J1031</f>
        <v>987353.65104000003</v>
      </c>
    </row>
    <row r="1033" spans="1:11" ht="15.75" thickBot="1" x14ac:dyDescent="0.3">
      <c r="A1033" s="206"/>
      <c r="B1033" s="14"/>
      <c r="C1033" s="15"/>
      <c r="D1033" s="426"/>
      <c r="E1033" s="21"/>
      <c r="F1033" s="16"/>
      <c r="G1033" s="16"/>
      <c r="H1033" s="2"/>
      <c r="I1033" s="26"/>
      <c r="J1033" s="222"/>
    </row>
    <row r="1034" spans="1:11" ht="25.5" customHeight="1" thickBot="1" x14ac:dyDescent="0.3">
      <c r="A1034" s="22"/>
      <c r="B1034" s="23"/>
      <c r="C1034" s="46" t="s">
        <v>2097</v>
      </c>
      <c r="D1034" s="427"/>
      <c r="E1034" s="47"/>
      <c r="F1034" s="48"/>
      <c r="G1034" s="48"/>
      <c r="H1034" s="49"/>
      <c r="I1034" s="122"/>
      <c r="J1034" s="758">
        <f>J1002+J1032</f>
        <v>11545678.980289998</v>
      </c>
    </row>
    <row r="1035" spans="1:11" x14ac:dyDescent="0.25">
      <c r="A1035" s="25"/>
      <c r="B1035" s="14"/>
      <c r="C1035" s="15"/>
      <c r="D1035" s="426"/>
      <c r="E1035" s="21"/>
      <c r="F1035" s="16"/>
      <c r="G1035" s="16"/>
      <c r="H1035" s="2"/>
      <c r="I1035" s="26"/>
      <c r="J1035" s="748"/>
    </row>
    <row r="1036" spans="1:11" x14ac:dyDescent="0.25">
      <c r="A1036" s="25"/>
      <c r="B1036" s="14"/>
      <c r="C1036" s="15"/>
      <c r="D1036" s="426"/>
      <c r="E1036" s="21"/>
      <c r="F1036" s="16"/>
      <c r="G1036" s="16"/>
      <c r="H1036" s="2"/>
      <c r="I1036" s="26"/>
      <c r="J1036" s="748"/>
    </row>
    <row r="1037" spans="1:11" x14ac:dyDescent="0.25">
      <c r="A1037" s="14"/>
      <c r="B1037" s="14"/>
      <c r="C1037" s="39" t="s">
        <v>2280</v>
      </c>
      <c r="D1037" s="426"/>
      <c r="E1037" s="21"/>
      <c r="F1037" s="16"/>
      <c r="G1037" s="16"/>
      <c r="H1037" s="2"/>
      <c r="I1037" s="2"/>
      <c r="J1037" s="748"/>
    </row>
    <row r="1038" spans="1:11" s="54" customFormat="1" x14ac:dyDescent="0.25">
      <c r="A1038" s="14"/>
      <c r="B1038" s="14"/>
      <c r="C1038" s="39"/>
      <c r="D1038" s="426"/>
      <c r="E1038" s="21"/>
      <c r="F1038" s="16"/>
      <c r="G1038" s="16"/>
      <c r="H1038" s="2"/>
      <c r="I1038" s="2"/>
      <c r="J1038" s="748"/>
    </row>
    <row r="1039" spans="1:11" x14ac:dyDescent="0.25">
      <c r="A1039" s="13"/>
      <c r="B1039" s="27"/>
      <c r="C1039" s="40"/>
      <c r="D1039" s="19"/>
      <c r="E1039" s="19"/>
      <c r="F1039" s="17"/>
      <c r="G1039" s="17"/>
      <c r="H1039" s="13"/>
      <c r="I1039" s="13"/>
      <c r="J1039" s="748"/>
    </row>
    <row r="1040" spans="1:11" x14ac:dyDescent="0.25">
      <c r="A1040" s="13"/>
      <c r="B1040" s="27"/>
      <c r="C1040" s="40"/>
      <c r="D1040" s="19"/>
      <c r="E1040" s="19"/>
      <c r="F1040" s="17"/>
      <c r="G1040" s="17"/>
      <c r="H1040" s="13"/>
      <c r="I1040" s="13"/>
      <c r="J1040" s="748"/>
    </row>
    <row r="1041" spans="3:3" x14ac:dyDescent="0.25">
      <c r="C1041" s="41" t="s">
        <v>2062</v>
      </c>
    </row>
    <row r="1042" spans="3:3" x14ac:dyDescent="0.25">
      <c r="C1042" s="41" t="s">
        <v>2063</v>
      </c>
    </row>
    <row r="1043" spans="3:3" x14ac:dyDescent="0.25">
      <c r="C1043" s="41" t="s">
        <v>2064</v>
      </c>
    </row>
    <row r="1044" spans="3:3" x14ac:dyDescent="0.25">
      <c r="C1044" s="41" t="s">
        <v>2065</v>
      </c>
    </row>
  </sheetData>
  <autoFilter ref="A1:I1040"/>
  <mergeCells count="87">
    <mergeCell ref="G3:J3"/>
    <mergeCell ref="A12:J12"/>
    <mergeCell ref="D10:I10"/>
    <mergeCell ref="C7:H7"/>
    <mergeCell ref="C8:H8"/>
    <mergeCell ref="C4:H5"/>
    <mergeCell ref="D6:J6"/>
    <mergeCell ref="J14:J23"/>
    <mergeCell ref="J25:J32"/>
    <mergeCell ref="J34:J39"/>
    <mergeCell ref="J41:J60"/>
    <mergeCell ref="J62:J63"/>
    <mergeCell ref="J65:J67"/>
    <mergeCell ref="J69:J76"/>
    <mergeCell ref="J78:J82"/>
    <mergeCell ref="J84:J89"/>
    <mergeCell ref="J93:J94"/>
    <mergeCell ref="J96:J99"/>
    <mergeCell ref="J101:J107"/>
    <mergeCell ref="J111:J116"/>
    <mergeCell ref="J120:J130"/>
    <mergeCell ref="J136:J142"/>
    <mergeCell ref="J144:J204"/>
    <mergeCell ref="J206:J231"/>
    <mergeCell ref="J233:J253"/>
    <mergeCell ref="J255:J273"/>
    <mergeCell ref="J275:J286"/>
    <mergeCell ref="J288:J295"/>
    <mergeCell ref="J297:J323"/>
    <mergeCell ref="J325:J331"/>
    <mergeCell ref="J333:J335"/>
    <mergeCell ref="J339:J367"/>
    <mergeCell ref="J369:J511"/>
    <mergeCell ref="J514:J535"/>
    <mergeCell ref="J537:J548"/>
    <mergeCell ref="J550:J552"/>
    <mergeCell ref="J554:J559"/>
    <mergeCell ref="J561:J579"/>
    <mergeCell ref="J581:J609"/>
    <mergeCell ref="J611:J627"/>
    <mergeCell ref="J629:J645"/>
    <mergeCell ref="J647:J657"/>
    <mergeCell ref="J662:J663"/>
    <mergeCell ref="J665:J668"/>
    <mergeCell ref="J670:J674"/>
    <mergeCell ref="J676:J691"/>
    <mergeCell ref="J693:J694"/>
    <mergeCell ref="J696:J698"/>
    <mergeCell ref="J702:J706"/>
    <mergeCell ref="J710:J714"/>
    <mergeCell ref="J720:J722"/>
    <mergeCell ref="J724:J728"/>
    <mergeCell ref="J730:J733"/>
    <mergeCell ref="J735:J736"/>
    <mergeCell ref="J738:J741"/>
    <mergeCell ref="J743:J744"/>
    <mergeCell ref="J746:J747"/>
    <mergeCell ref="J749:J750"/>
    <mergeCell ref="J752:J755"/>
    <mergeCell ref="J757:J761"/>
    <mergeCell ref="J763:J764"/>
    <mergeCell ref="J766:J768"/>
    <mergeCell ref="J770:J775"/>
    <mergeCell ref="J777:J778"/>
    <mergeCell ref="J782:J797"/>
    <mergeCell ref="J799:J801"/>
    <mergeCell ref="J805:J807"/>
    <mergeCell ref="J809:J812"/>
    <mergeCell ref="J817:J818"/>
    <mergeCell ref="J824:J825"/>
    <mergeCell ref="J829:J831"/>
    <mergeCell ref="J837:J840"/>
    <mergeCell ref="J842:J843"/>
    <mergeCell ref="J845:J847"/>
    <mergeCell ref="J854:J855"/>
    <mergeCell ref="J859:J862"/>
    <mergeCell ref="J864:J865"/>
    <mergeCell ref="J867:J868"/>
    <mergeCell ref="J870:J874"/>
    <mergeCell ref="J878:J879"/>
    <mergeCell ref="J883:J884"/>
    <mergeCell ref="J888:J889"/>
    <mergeCell ref="J891:J895"/>
    <mergeCell ref="J899:J946"/>
    <mergeCell ref="J948:J979"/>
    <mergeCell ref="J983:J999"/>
    <mergeCell ref="J1004:J1029"/>
  </mergeCells>
  <conditionalFormatting sqref="A25:A30 A67:B67 A62:B62 H77 A134 A659:A660 D287 H524 H516 H604 D560 I70:I71 B70:B74 B81:B82 I46:I60 D658 D553 D580 H580 H974 I25:I41 D110 H110 H119 D119 D133 H133:H134 H81 H346 D646 D205 A63:A66 H947:H948 D628 H606:H610 D610 A14:A23 I17:I23 D108 H108 H83 D83 H24:H30 D90 H89:H100 H131 D131 D143 D232 H232 D274 D296 I367 D254 H254 H512:H514 D512:D513 D549 H549 D536 H526:H536 H338:H339 D338 B47:B60 A42:A60 A69:A76 A78:A82 A136:A142 A144:A204 A206:A231 A255:A273 A275:A286 A288:A295 A297:A323 A339:A367 A514:A535 A537:A552 A554:A559 A561:A579 A581:A627 A629:A657 A670:A814 H813:H817 A816:A851 A853:A897 A981 A899:A948 H367:H510 D368 A369:A512 F17:F19 A32 H32 H34:H36 H63 H65 H70:H72 H73:I74 H82:I82 A1004:A1029 H1004:H1029 A84:A132 A233:A253 A983:A990 A1000:A1002 H296:H323 A974:A979 E16:E23 A34:A39 A41:B41 B63 E70:E74 E81:E82 D92 H143:H205 H274:H287 F33:H33 A40:C40 E38:E41 A33:D33 A77:E77 A61:C61 E47:E61 B64:H64 C25:C32 E25:E36 E517 E349 E63 D95 D100 D135 A1033:A1036 I63:I67 H553:H560 H628:H645 H658:H776 H778:H808 H819:H898">
    <cfRule type="expression" dxfId="2565" priority="4370">
      <formula>(am="me")</formula>
    </cfRule>
    <cfRule type="expression" dxfId="2564" priority="4371">
      <formula>(#REF!="MA")</formula>
    </cfRule>
    <cfRule type="expression" dxfId="2563" priority="4372">
      <formula>(#REF!="IN")</formula>
    </cfRule>
    <cfRule type="expression" dxfId="2562" priority="4373">
      <formula>(#REF!="me")</formula>
    </cfRule>
  </conditionalFormatting>
  <conditionalFormatting sqref="H38:H41 H47:H62 H67:H68">
    <cfRule type="expression" dxfId="2561" priority="4598">
      <formula>(am="me")</formula>
    </cfRule>
    <cfRule type="expression" dxfId="2560" priority="4599">
      <formula>(#REF!="MA")</formula>
    </cfRule>
    <cfRule type="expression" dxfId="2559" priority="4600">
      <formula>(#REF!="IN")</formula>
    </cfRule>
    <cfRule type="expression" dxfId="2558" priority="4601">
      <formula>(#REF!="me")</formula>
    </cfRule>
  </conditionalFormatting>
  <conditionalFormatting sqref="H13 A13:C13 E13">
    <cfRule type="expression" dxfId="2557" priority="4602">
      <formula>(#REF!="ME")</formula>
    </cfRule>
  </conditionalFormatting>
  <conditionalFormatting sqref="D40 D68 F77 F21:F23 D61 F47:F61 F40:F41">
    <cfRule type="expression" dxfId="2556" priority="4649">
      <formula>(am="me")</formula>
    </cfRule>
    <cfRule type="expression" dxfId="2555" priority="4650">
      <formula>(#REF!="MA")</formula>
    </cfRule>
    <cfRule type="expression" dxfId="2554" priority="4651">
      <formula>(#REF!="IN")</formula>
    </cfRule>
    <cfRule type="expression" dxfId="2553" priority="4652">
      <formula>(#REF!="me")</formula>
    </cfRule>
  </conditionalFormatting>
  <conditionalFormatting sqref="G40 G61 G77 G21:G23">
    <cfRule type="expression" dxfId="2552" priority="4673">
      <formula>(am="me")</formula>
    </cfRule>
    <cfRule type="expression" dxfId="2551" priority="4674">
      <formula>(#REF!="MA")</formula>
    </cfRule>
    <cfRule type="expression" dxfId="2550" priority="4675">
      <formula>(#REF!="IN")</formula>
    </cfRule>
    <cfRule type="expression" dxfId="2549" priority="4676">
      <formula>(#REF!="me")</formula>
    </cfRule>
  </conditionalFormatting>
  <conditionalFormatting sqref="G13">
    <cfRule type="expression" dxfId="2548" priority="4689">
      <formula>(#REF!="ME")</formula>
    </cfRule>
  </conditionalFormatting>
  <conditionalFormatting sqref="D13 F13">
    <cfRule type="expression" dxfId="2547" priority="4698">
      <formula>(#REF!="ME")</formula>
    </cfRule>
  </conditionalFormatting>
  <conditionalFormatting sqref="I61 I77 I72">
    <cfRule type="expression" dxfId="2546" priority="4699">
      <formula>(am="me")</formula>
    </cfRule>
    <cfRule type="expression" dxfId="2545" priority="4700">
      <formula>(#REF!="MA")</formula>
    </cfRule>
    <cfRule type="expression" dxfId="2544" priority="4701">
      <formula>(#REF!="IN")</formula>
    </cfRule>
    <cfRule type="expression" dxfId="2543" priority="4702">
      <formula>(#REF!="me")</formula>
    </cfRule>
  </conditionalFormatting>
  <conditionalFormatting sqref="I13">
    <cfRule type="expression" dxfId="2542" priority="4711">
      <formula>(#REF!="ME")</formula>
    </cfRule>
  </conditionalFormatting>
  <conditionalFormatting sqref="E37">
    <cfRule type="expression" dxfId="2541" priority="2861">
      <formula>(am="me")</formula>
    </cfRule>
    <cfRule type="expression" dxfId="2540" priority="2862">
      <formula>(#REF!="MA")</formula>
    </cfRule>
    <cfRule type="expression" dxfId="2539" priority="2863">
      <formula>(#REF!="IN")</formula>
    </cfRule>
    <cfRule type="expression" dxfId="2538" priority="2864">
      <formula>(#REF!="me")</formula>
    </cfRule>
  </conditionalFormatting>
  <conditionalFormatting sqref="H37">
    <cfRule type="expression" dxfId="2537" priority="2865">
      <formula>(am="me")</formula>
    </cfRule>
    <cfRule type="expression" dxfId="2536" priority="2866">
      <formula>(#REF!="MA")</formula>
    </cfRule>
    <cfRule type="expression" dxfId="2535" priority="2867">
      <formula>(#REF!="IN")</formula>
    </cfRule>
    <cfRule type="expression" dxfId="2534" priority="2868">
      <formula>(#REF!="me")</formula>
    </cfRule>
  </conditionalFormatting>
  <conditionalFormatting sqref="A31">
    <cfRule type="expression" dxfId="2533" priority="2841">
      <formula>(am="me")</formula>
    </cfRule>
    <cfRule type="expression" dxfId="2532" priority="2842">
      <formula>(#REF!="MA")</formula>
    </cfRule>
    <cfRule type="expression" dxfId="2531" priority="2843">
      <formula>(#REF!="IN")</formula>
    </cfRule>
    <cfRule type="expression" dxfId="2530" priority="2844">
      <formula>(#REF!="me")</formula>
    </cfRule>
  </conditionalFormatting>
  <conditionalFormatting sqref="H31">
    <cfRule type="expression" dxfId="2529" priority="2845">
      <formula>(am="me")</formula>
    </cfRule>
    <cfRule type="expression" dxfId="2528" priority="2846">
      <formula>(#REF!="MA")</formula>
    </cfRule>
    <cfRule type="expression" dxfId="2527" priority="2847">
      <formula>(#REF!="IN")</formula>
    </cfRule>
    <cfRule type="expression" dxfId="2526" priority="2848">
      <formula>(#REF!="me")</formula>
    </cfRule>
  </conditionalFormatting>
  <conditionalFormatting sqref="B46">
    <cfRule type="expression" dxfId="2525" priority="2797">
      <formula>(am="me")</formula>
    </cfRule>
    <cfRule type="expression" dxfId="2524" priority="2798">
      <formula>(#REF!="MA")</formula>
    </cfRule>
    <cfRule type="expression" dxfId="2523" priority="2799">
      <formula>(#REF!="IN")</formula>
    </cfRule>
    <cfRule type="expression" dxfId="2522" priority="2800">
      <formula>(#REF!="me")</formula>
    </cfRule>
  </conditionalFormatting>
  <conditionalFormatting sqref="H46">
    <cfRule type="expression" dxfId="2521" priority="2801">
      <formula>(am="me")</formula>
    </cfRule>
    <cfRule type="expression" dxfId="2520" priority="2802">
      <formula>(#REF!="MA")</formula>
    </cfRule>
    <cfRule type="expression" dxfId="2519" priority="2803">
      <formula>(#REF!="IN")</formula>
    </cfRule>
    <cfRule type="expression" dxfId="2518" priority="2804">
      <formula>(#REF!="me")</formula>
    </cfRule>
  </conditionalFormatting>
  <conditionalFormatting sqref="B65">
    <cfRule type="expression" dxfId="2517" priority="2777">
      <formula>(am="me")</formula>
    </cfRule>
    <cfRule type="expression" dxfId="2516" priority="2778">
      <formula>(#REF!="MA")</formula>
    </cfRule>
    <cfRule type="expression" dxfId="2515" priority="2779">
      <formula>(#REF!="IN")</formula>
    </cfRule>
    <cfRule type="expression" dxfId="2514" priority="2780">
      <formula>(#REF!="me")</formula>
    </cfRule>
  </conditionalFormatting>
  <conditionalFormatting sqref="E62">
    <cfRule type="expression" dxfId="2513" priority="2773">
      <formula>(am="me")</formula>
    </cfRule>
    <cfRule type="expression" dxfId="2512" priority="2774">
      <formula>(#REF!="MA")</formula>
    </cfRule>
    <cfRule type="expression" dxfId="2511" priority="2775">
      <formula>(#REF!="IN")</formula>
    </cfRule>
    <cfRule type="expression" dxfId="2510" priority="2776">
      <formula>(#REF!="me")</formula>
    </cfRule>
  </conditionalFormatting>
  <conditionalFormatting sqref="I62">
    <cfRule type="expression" dxfId="2509" priority="2769">
      <formula>(am="me")</formula>
    </cfRule>
    <cfRule type="expression" dxfId="2508" priority="2770">
      <formula>(#REF!="MA")</formula>
    </cfRule>
    <cfRule type="expression" dxfId="2507" priority="2771">
      <formula>(#REF!="IN")</formula>
    </cfRule>
    <cfRule type="expression" dxfId="2506" priority="2772">
      <formula>(#REF!="me")</formula>
    </cfRule>
  </conditionalFormatting>
  <conditionalFormatting sqref="H80 B80 E80">
    <cfRule type="expression" dxfId="2505" priority="2729">
      <formula>(am="me")</formula>
    </cfRule>
    <cfRule type="expression" dxfId="2504" priority="2730">
      <formula>(#REF!="MA")</formula>
    </cfRule>
    <cfRule type="expression" dxfId="2503" priority="2731">
      <formula>(#REF!="IN")</formula>
    </cfRule>
    <cfRule type="expression" dxfId="2502" priority="2732">
      <formula>(#REF!="me")</formula>
    </cfRule>
  </conditionalFormatting>
  <conditionalFormatting sqref="I80:I81">
    <cfRule type="expression" dxfId="2501" priority="2741">
      <formula>(am="me")</formula>
    </cfRule>
    <cfRule type="expression" dxfId="2500" priority="2742">
      <formula>(#REF!="MA")</formula>
    </cfRule>
    <cfRule type="expression" dxfId="2499" priority="2743">
      <formula>(#REF!="IN")</formula>
    </cfRule>
    <cfRule type="expression" dxfId="2498" priority="2744">
      <formula>(#REF!="me")</formula>
    </cfRule>
  </conditionalFormatting>
  <conditionalFormatting sqref="H78">
    <cfRule type="expression" dxfId="2497" priority="2725">
      <formula>(am="me")</formula>
    </cfRule>
    <cfRule type="expression" dxfId="2496" priority="2726">
      <formula>(#REF!="MA")</formula>
    </cfRule>
    <cfRule type="expression" dxfId="2495" priority="2727">
      <formula>(#REF!="IN")</formula>
    </cfRule>
    <cfRule type="expression" dxfId="2494" priority="2728">
      <formula>(#REF!="me")</formula>
    </cfRule>
  </conditionalFormatting>
  <conditionalFormatting sqref="H79">
    <cfRule type="expression" dxfId="2493" priority="2721">
      <formula>(am="me")</formula>
    </cfRule>
    <cfRule type="expression" dxfId="2492" priority="2722">
      <formula>(#REF!="MA")</formula>
    </cfRule>
    <cfRule type="expression" dxfId="2491" priority="2723">
      <formula>(#REF!="IN")</formula>
    </cfRule>
    <cfRule type="expression" dxfId="2490" priority="2724">
      <formula>(#REF!="me")</formula>
    </cfRule>
  </conditionalFormatting>
  <conditionalFormatting sqref="H84:H86">
    <cfRule type="expression" dxfId="2489" priority="2705">
      <formula>(am="me")</formula>
    </cfRule>
    <cfRule type="expression" dxfId="2488" priority="2706">
      <formula>(#REF!="MA")</formula>
    </cfRule>
    <cfRule type="expression" dxfId="2487" priority="2707">
      <formula>(#REF!="IN")</formula>
    </cfRule>
    <cfRule type="expression" dxfId="2486" priority="2708">
      <formula>(#REF!="me")</formula>
    </cfRule>
  </conditionalFormatting>
  <conditionalFormatting sqref="H75:H76">
    <cfRule type="expression" dxfId="2485" priority="2693">
      <formula>(am="me")</formula>
    </cfRule>
    <cfRule type="expression" dxfId="2484" priority="2694">
      <formula>(#REF!="MA")</formula>
    </cfRule>
    <cfRule type="expression" dxfId="2483" priority="2695">
      <formula>(#REF!="IN")</formula>
    </cfRule>
    <cfRule type="expression" dxfId="2482" priority="2696">
      <formula>(#REF!="me")</formula>
    </cfRule>
  </conditionalFormatting>
  <conditionalFormatting sqref="H87:H88">
    <cfRule type="expression" dxfId="2481" priority="2701">
      <formula>(am="me")</formula>
    </cfRule>
    <cfRule type="expression" dxfId="2480" priority="2702">
      <formula>(#REF!="MA")</formula>
    </cfRule>
    <cfRule type="expression" dxfId="2479" priority="2703">
      <formula>(#REF!="IN")</formula>
    </cfRule>
    <cfRule type="expression" dxfId="2478" priority="2704">
      <formula>(#REF!="me")</formula>
    </cfRule>
  </conditionalFormatting>
  <conditionalFormatting sqref="H114:H116">
    <cfRule type="expression" dxfId="2477" priority="2673">
      <formula>(am="me")</formula>
    </cfRule>
    <cfRule type="expression" dxfId="2476" priority="2674">
      <formula>(#REF!="MA")</formula>
    </cfRule>
    <cfRule type="expression" dxfId="2475" priority="2675">
      <formula>(#REF!="IN")</formula>
    </cfRule>
    <cfRule type="expression" dxfId="2474" priority="2676">
      <formula>(#REF!="me")</formula>
    </cfRule>
  </conditionalFormatting>
  <conditionalFormatting sqref="H109">
    <cfRule type="expression" dxfId="2473" priority="2681">
      <formula>(am="me")</formula>
    </cfRule>
    <cfRule type="expression" dxfId="2472" priority="2682">
      <formula>(#REF!="MA")</formula>
    </cfRule>
    <cfRule type="expression" dxfId="2471" priority="2683">
      <formula>(#REF!="IN")</formula>
    </cfRule>
    <cfRule type="expression" dxfId="2470" priority="2684">
      <formula>(#REF!="me")</formula>
    </cfRule>
  </conditionalFormatting>
  <conditionalFormatting sqref="H113">
    <cfRule type="expression" dxfId="2469" priority="2677">
      <formula>(am="me")</formula>
    </cfRule>
    <cfRule type="expression" dxfId="2468" priority="2678">
      <formula>(#REF!="MA")</formula>
    </cfRule>
    <cfRule type="expression" dxfId="2467" priority="2679">
      <formula>(#REF!="IN")</formula>
    </cfRule>
    <cfRule type="expression" dxfId="2466" priority="2680">
      <formula>(#REF!="me")</formula>
    </cfRule>
  </conditionalFormatting>
  <conditionalFormatting sqref="H117 D117">
    <cfRule type="expression" dxfId="2465" priority="2661">
      <formula>(am="me")</formula>
    </cfRule>
    <cfRule type="expression" dxfId="2464" priority="2662">
      <formula>(#REF!="MA")</formula>
    </cfRule>
    <cfRule type="expression" dxfId="2463" priority="2663">
      <formula>(#REF!="IN")</formula>
    </cfRule>
    <cfRule type="expression" dxfId="2462" priority="2664">
      <formula>(#REF!="me")</formula>
    </cfRule>
  </conditionalFormatting>
  <conditionalFormatting sqref="H111">
    <cfRule type="expression" dxfId="2461" priority="2669">
      <formula>(am="me")</formula>
    </cfRule>
    <cfRule type="expression" dxfId="2460" priority="2670">
      <formula>(#REF!="MA")</formula>
    </cfRule>
    <cfRule type="expression" dxfId="2459" priority="2671">
      <formula>(#REF!="IN")</formula>
    </cfRule>
    <cfRule type="expression" dxfId="2458" priority="2672">
      <formula>(#REF!="me")</formula>
    </cfRule>
  </conditionalFormatting>
  <conditionalFormatting sqref="H112">
    <cfRule type="expression" dxfId="2457" priority="2665">
      <formula>(am="me")</formula>
    </cfRule>
    <cfRule type="expression" dxfId="2456" priority="2666">
      <formula>(#REF!="MA")</formula>
    </cfRule>
    <cfRule type="expression" dxfId="2455" priority="2667">
      <formula>(#REF!="IN")</formula>
    </cfRule>
    <cfRule type="expression" dxfId="2454" priority="2668">
      <formula>(#REF!="me")</formula>
    </cfRule>
  </conditionalFormatting>
  <conditionalFormatting sqref="H118">
    <cfRule type="expression" dxfId="2453" priority="2657">
      <formula>(am="me")</formula>
    </cfRule>
    <cfRule type="expression" dxfId="2452" priority="2658">
      <formula>(#REF!="MA")</formula>
    </cfRule>
    <cfRule type="expression" dxfId="2451" priority="2659">
      <formula>(#REF!="IN")</formula>
    </cfRule>
    <cfRule type="expression" dxfId="2450" priority="2660">
      <formula>(#REF!="me")</formula>
    </cfRule>
  </conditionalFormatting>
  <conditionalFormatting sqref="H120:H130">
    <cfRule type="expression" dxfId="2449" priority="2653">
      <formula>(am="me")</formula>
    </cfRule>
    <cfRule type="expression" dxfId="2448" priority="2654">
      <formula>(#REF!="MA")</formula>
    </cfRule>
    <cfRule type="expression" dxfId="2447" priority="2655">
      <formula>(#REF!="IN")</formula>
    </cfRule>
    <cfRule type="expression" dxfId="2446" priority="2656">
      <formula>(#REF!="me")</formula>
    </cfRule>
  </conditionalFormatting>
  <conditionalFormatting sqref="H132">
    <cfRule type="expression" dxfId="2445" priority="2649">
      <formula>(am="me")</formula>
    </cfRule>
    <cfRule type="expression" dxfId="2444" priority="2650">
      <formula>(#REF!="MA")</formula>
    </cfRule>
    <cfRule type="expression" dxfId="2443" priority="2651">
      <formula>(#REF!="IN")</formula>
    </cfRule>
    <cfRule type="expression" dxfId="2442" priority="2652">
      <formula>(#REF!="me")</formula>
    </cfRule>
  </conditionalFormatting>
  <conditionalFormatting sqref="B69 E69">
    <cfRule type="expression" dxfId="2441" priority="2609">
      <formula>(am="me")</formula>
    </cfRule>
    <cfRule type="expression" dxfId="2440" priority="2610">
      <formula>(#REF!="MA")</formula>
    </cfRule>
    <cfRule type="expression" dxfId="2439" priority="2611">
      <formula>(#REF!="IN")</formula>
    </cfRule>
    <cfRule type="expression" dxfId="2438" priority="2612">
      <formula>(#REF!="me")</formula>
    </cfRule>
  </conditionalFormatting>
  <conditionalFormatting sqref="H69">
    <cfRule type="expression" dxfId="2437" priority="2613">
      <formula>(am="me")</formula>
    </cfRule>
    <cfRule type="expression" dxfId="2436" priority="2614">
      <formula>(#REF!="MA")</formula>
    </cfRule>
    <cfRule type="expression" dxfId="2435" priority="2615">
      <formula>(#REF!="IN")</formula>
    </cfRule>
    <cfRule type="expression" dxfId="2434" priority="2616">
      <formula>(#REF!="me")</formula>
    </cfRule>
  </conditionalFormatting>
  <conditionalFormatting sqref="I69">
    <cfRule type="expression" dxfId="2433" priority="2625">
      <formula>(am="me")</formula>
    </cfRule>
    <cfRule type="expression" dxfId="2432" priority="2626">
      <formula>(#REF!="MA")</formula>
    </cfRule>
    <cfRule type="expression" dxfId="2431" priority="2627">
      <formula>(#REF!="IN")</formula>
    </cfRule>
    <cfRule type="expression" dxfId="2430" priority="2628">
      <formula>(#REF!="me")</formula>
    </cfRule>
  </conditionalFormatting>
  <conditionalFormatting sqref="H288:H295">
    <cfRule type="expression" dxfId="2429" priority="2569">
      <formula>(am="me")</formula>
    </cfRule>
    <cfRule type="expression" dxfId="2428" priority="2570">
      <formula>(#REF!="MA")</formula>
    </cfRule>
    <cfRule type="expression" dxfId="2427" priority="2571">
      <formula>(#REF!="IN")</formula>
    </cfRule>
    <cfRule type="expression" dxfId="2426" priority="2572">
      <formula>(#REF!="me")</formula>
    </cfRule>
  </conditionalFormatting>
  <conditionalFormatting sqref="H255:H273">
    <cfRule type="expression" dxfId="2425" priority="2565">
      <formula>(am="me")</formula>
    </cfRule>
    <cfRule type="expression" dxfId="2424" priority="2566">
      <formula>(#REF!="MA")</formula>
    </cfRule>
    <cfRule type="expression" dxfId="2423" priority="2567">
      <formula>(#REF!="IN")</formula>
    </cfRule>
    <cfRule type="expression" dxfId="2422" priority="2568">
      <formula>(#REF!="me")</formula>
    </cfRule>
  </conditionalFormatting>
  <conditionalFormatting sqref="H518">
    <cfRule type="expression" dxfId="2421" priority="2557">
      <formula>(am="me")</formula>
    </cfRule>
    <cfRule type="expression" dxfId="2420" priority="2558">
      <formula>(#REF!="MA")</formula>
    </cfRule>
    <cfRule type="expression" dxfId="2419" priority="2559">
      <formula>(#REF!="IN")</formula>
    </cfRule>
    <cfRule type="expression" dxfId="2418" priority="2560">
      <formula>(#REF!="me")</formula>
    </cfRule>
  </conditionalFormatting>
  <conditionalFormatting sqref="H519:H523">
    <cfRule type="expression" dxfId="2417" priority="2553">
      <formula>(am="me")</formula>
    </cfRule>
    <cfRule type="expression" dxfId="2416" priority="2554">
      <formula>(#REF!="MA")</formula>
    </cfRule>
    <cfRule type="expression" dxfId="2415" priority="2555">
      <formula>(#REF!="IN")</formula>
    </cfRule>
    <cfRule type="expression" dxfId="2414" priority="2556">
      <formula>(#REF!="me")</formula>
    </cfRule>
  </conditionalFormatting>
  <conditionalFormatting sqref="H515">
    <cfRule type="expression" dxfId="2413" priority="2549">
      <formula>(am="me")</formula>
    </cfRule>
    <cfRule type="expression" dxfId="2412" priority="2550">
      <formula>(#REF!="MA")</formula>
    </cfRule>
    <cfRule type="expression" dxfId="2411" priority="2551">
      <formula>(#REF!="IN")</formula>
    </cfRule>
    <cfRule type="expression" dxfId="2410" priority="2552">
      <formula>(#REF!="me")</formula>
    </cfRule>
  </conditionalFormatting>
  <conditionalFormatting sqref="H517">
    <cfRule type="expression" dxfId="2409" priority="2533">
      <formula>(am="me")</formula>
    </cfRule>
    <cfRule type="expression" dxfId="2408" priority="2534">
      <formula>(#REF!="MA")</formula>
    </cfRule>
    <cfRule type="expression" dxfId="2407" priority="2535">
      <formula>(#REF!="IN")</formula>
    </cfRule>
    <cfRule type="expression" dxfId="2406" priority="2536">
      <formula>(#REF!="me")</formula>
    </cfRule>
  </conditionalFormatting>
  <conditionalFormatting sqref="H525">
    <cfRule type="expression" dxfId="2405" priority="2545">
      <formula>(am="me")</formula>
    </cfRule>
    <cfRule type="expression" dxfId="2404" priority="2546">
      <formula>(#REF!="MA")</formula>
    </cfRule>
    <cfRule type="expression" dxfId="2403" priority="2547">
      <formula>(#REF!="IN")</formula>
    </cfRule>
    <cfRule type="expression" dxfId="2402" priority="2548">
      <formula>(#REF!="me")</formula>
    </cfRule>
  </conditionalFormatting>
  <conditionalFormatting sqref="E537:E538">
    <cfRule type="expression" dxfId="2401" priority="2509">
      <formula>(am="me")</formula>
    </cfRule>
    <cfRule type="expression" dxfId="2400" priority="2510">
      <formula>(#REF!="MA")</formula>
    </cfRule>
    <cfRule type="expression" dxfId="2399" priority="2511">
      <formula>(#REF!="IN")</formula>
    </cfRule>
    <cfRule type="expression" dxfId="2398" priority="2512">
      <formula>(#REF!="me")</formula>
    </cfRule>
  </conditionalFormatting>
  <conditionalFormatting sqref="H537:H548">
    <cfRule type="expression" dxfId="2397" priority="2513">
      <formula>(am="me")</formula>
    </cfRule>
    <cfRule type="expression" dxfId="2396" priority="2514">
      <formula>(#REF!="MA")</formula>
    </cfRule>
    <cfRule type="expression" dxfId="2395" priority="2515">
      <formula>(#REF!="IN")</formula>
    </cfRule>
    <cfRule type="expression" dxfId="2394" priority="2516">
      <formula>(#REF!="me")</formula>
    </cfRule>
  </conditionalFormatting>
  <conditionalFormatting sqref="I537:I538">
    <cfRule type="expression" dxfId="2393" priority="2525">
      <formula>(am="me")</formula>
    </cfRule>
    <cfRule type="expression" dxfId="2392" priority="2526">
      <formula>(#REF!="MA")</formula>
    </cfRule>
    <cfRule type="expression" dxfId="2391" priority="2527">
      <formula>(#REF!="IN")</formula>
    </cfRule>
    <cfRule type="expression" dxfId="2390" priority="2528">
      <formula>(#REF!="me")</formula>
    </cfRule>
  </conditionalFormatting>
  <conditionalFormatting sqref="H561:H579">
    <cfRule type="expression" dxfId="2389" priority="2441">
      <formula>(am="me")</formula>
    </cfRule>
    <cfRule type="expression" dxfId="2388" priority="2442">
      <formula>(#REF!="MA")</formula>
    </cfRule>
    <cfRule type="expression" dxfId="2387" priority="2443">
      <formula>(#REF!="IN")</formula>
    </cfRule>
    <cfRule type="expression" dxfId="2386" priority="2444">
      <formula>(#REF!="me")</formula>
    </cfRule>
  </conditionalFormatting>
  <conditionalFormatting sqref="H647:H657">
    <cfRule type="expression" dxfId="2385" priority="2429">
      <formula>(am="me")</formula>
    </cfRule>
    <cfRule type="expression" dxfId="2384" priority="2430">
      <formula>(#REF!="MA")</formula>
    </cfRule>
    <cfRule type="expression" dxfId="2383" priority="2431">
      <formula>(#REF!="IN")</formula>
    </cfRule>
    <cfRule type="expression" dxfId="2382" priority="2432">
      <formula>(#REF!="me")</formula>
    </cfRule>
  </conditionalFormatting>
  <conditionalFormatting sqref="H611:H627">
    <cfRule type="expression" dxfId="2381" priority="2405">
      <formula>(am="me")</formula>
    </cfRule>
    <cfRule type="expression" dxfId="2380" priority="2406">
      <formula>(#REF!="MA")</formula>
    </cfRule>
    <cfRule type="expression" dxfId="2379" priority="2407">
      <formula>(#REF!="IN")</formula>
    </cfRule>
    <cfRule type="expression" dxfId="2378" priority="2408">
      <formula>(#REF!="me")</formula>
    </cfRule>
  </conditionalFormatting>
  <conditionalFormatting sqref="H603">
    <cfRule type="expression" dxfId="2377" priority="2389">
      <formula>(am="me")</formula>
    </cfRule>
    <cfRule type="expression" dxfId="2376" priority="2390">
      <formula>(#REF!="MA")</formula>
    </cfRule>
    <cfRule type="expression" dxfId="2375" priority="2391">
      <formula>(#REF!="IN")</formula>
    </cfRule>
    <cfRule type="expression" dxfId="2374" priority="2392">
      <formula>(#REF!="me")</formula>
    </cfRule>
  </conditionalFormatting>
  <conditionalFormatting sqref="H581:H602">
    <cfRule type="expression" dxfId="2373" priority="2377">
      <formula>(am="me")</formula>
    </cfRule>
    <cfRule type="expression" dxfId="2372" priority="2378">
      <formula>(#REF!="MA")</formula>
    </cfRule>
    <cfRule type="expression" dxfId="2371" priority="2379">
      <formula>(#REF!="IN")</formula>
    </cfRule>
    <cfRule type="expression" dxfId="2370" priority="2380">
      <formula>(#REF!="me")</formula>
    </cfRule>
  </conditionalFormatting>
  <conditionalFormatting sqref="H43:H45">
    <cfRule type="expression" dxfId="2369" priority="2353">
      <formula>(am="me")</formula>
    </cfRule>
    <cfRule type="expression" dxfId="2368" priority="2354">
      <formula>(#REF!="MA")</formula>
    </cfRule>
    <cfRule type="expression" dxfId="2367" priority="2355">
      <formula>(#REF!="IN")</formula>
    </cfRule>
    <cfRule type="expression" dxfId="2366" priority="2356">
      <formula>(#REF!="me")</formula>
    </cfRule>
  </conditionalFormatting>
  <conditionalFormatting sqref="I42">
    <cfRule type="expression" dxfId="2365" priority="2349">
      <formula>(am="me")</formula>
    </cfRule>
    <cfRule type="expression" dxfId="2364" priority="2350">
      <formula>(#REF!="MA")</formula>
    </cfRule>
    <cfRule type="expression" dxfId="2363" priority="2351">
      <formula>(#REF!="IN")</formula>
    </cfRule>
    <cfRule type="expression" dxfId="2362" priority="2352">
      <formula>(#REF!="me")</formula>
    </cfRule>
  </conditionalFormatting>
  <conditionalFormatting sqref="B42 E42">
    <cfRule type="expression" dxfId="2361" priority="2333">
      <formula>(am="me")</formula>
    </cfRule>
    <cfRule type="expression" dxfId="2360" priority="2334">
      <formula>(#REF!="MA")</formula>
    </cfRule>
    <cfRule type="expression" dxfId="2359" priority="2335">
      <formula>(#REF!="IN")</formula>
    </cfRule>
    <cfRule type="expression" dxfId="2358" priority="2336">
      <formula>(#REF!="me")</formula>
    </cfRule>
  </conditionalFormatting>
  <conditionalFormatting sqref="H42">
    <cfRule type="expression" dxfId="2357" priority="2337">
      <formula>(am="me")</formula>
    </cfRule>
    <cfRule type="expression" dxfId="2356" priority="2338">
      <formula>(#REF!="MA")</formula>
    </cfRule>
    <cfRule type="expression" dxfId="2355" priority="2339">
      <formula>(#REF!="IN")</formula>
    </cfRule>
    <cfRule type="expression" dxfId="2354" priority="2340">
      <formula>(#REF!="me")</formula>
    </cfRule>
  </conditionalFormatting>
  <conditionalFormatting sqref="F42">
    <cfRule type="expression" dxfId="2353" priority="2341">
      <formula>(am="me")</formula>
    </cfRule>
    <cfRule type="expression" dxfId="2352" priority="2342">
      <formula>(#REF!="MA")</formula>
    </cfRule>
    <cfRule type="expression" dxfId="2351" priority="2343">
      <formula>(#REF!="IN")</formula>
    </cfRule>
    <cfRule type="expression" dxfId="2350" priority="2344">
      <formula>(#REF!="me")</formula>
    </cfRule>
  </conditionalFormatting>
  <conditionalFormatting sqref="B66">
    <cfRule type="expression" dxfId="2349" priority="2309">
      <formula>(am="me")</formula>
    </cfRule>
    <cfRule type="expression" dxfId="2348" priority="2310">
      <formula>(#REF!="MA")</formula>
    </cfRule>
    <cfRule type="expression" dxfId="2347" priority="2311">
      <formula>(#REF!="IN")</formula>
    </cfRule>
    <cfRule type="expression" dxfId="2346" priority="2312">
      <formula>(#REF!="me")</formula>
    </cfRule>
  </conditionalFormatting>
  <conditionalFormatting sqref="H66">
    <cfRule type="expression" dxfId="2345" priority="2313">
      <formula>(am="me")</formula>
    </cfRule>
    <cfRule type="expression" dxfId="2344" priority="2314">
      <formula>(#REF!="MA")</formula>
    </cfRule>
    <cfRule type="expression" dxfId="2343" priority="2315">
      <formula>(#REF!="IN")</formula>
    </cfRule>
    <cfRule type="expression" dxfId="2342" priority="2316">
      <formula>(#REF!="me")</formula>
    </cfRule>
  </conditionalFormatting>
  <conditionalFormatting sqref="E66">
    <cfRule type="expression" dxfId="2341" priority="2305">
      <formula>(am="me")</formula>
    </cfRule>
    <cfRule type="expression" dxfId="2340" priority="2306">
      <formula>(#REF!="MA")</formula>
    </cfRule>
    <cfRule type="expression" dxfId="2339" priority="2307">
      <formula>(#REF!="IN")</formula>
    </cfRule>
    <cfRule type="expression" dxfId="2338" priority="2308">
      <formula>(#REF!="me")</formula>
    </cfRule>
  </conditionalFormatting>
  <conditionalFormatting sqref="E67">
    <cfRule type="expression" dxfId="2337" priority="2297">
      <formula>(am="me")</formula>
    </cfRule>
    <cfRule type="expression" dxfId="2336" priority="2298">
      <formula>(#REF!="MA")</formula>
    </cfRule>
    <cfRule type="expression" dxfId="2335" priority="2299">
      <formula>(#REF!="IN")</formula>
    </cfRule>
    <cfRule type="expression" dxfId="2334" priority="2300">
      <formula>(#REF!="me")</formula>
    </cfRule>
  </conditionalFormatting>
  <conditionalFormatting sqref="H136:H142">
    <cfRule type="expression" dxfId="2333" priority="2237">
      <formula>(am="me")</formula>
    </cfRule>
    <cfRule type="expression" dxfId="2332" priority="2238">
      <formula>(#REF!="MA")</formula>
    </cfRule>
    <cfRule type="expression" dxfId="2331" priority="2239">
      <formula>(#REF!="IN")</formula>
    </cfRule>
    <cfRule type="expression" dxfId="2330" priority="2240">
      <formula>(#REF!="me")</formula>
    </cfRule>
  </conditionalFormatting>
  <conditionalFormatting sqref="E46">
    <cfRule type="expression" dxfId="2329" priority="2209">
      <formula>(am="me")</formula>
    </cfRule>
    <cfRule type="expression" dxfId="2328" priority="2210">
      <formula>(#REF!="MA")</formula>
    </cfRule>
    <cfRule type="expression" dxfId="2327" priority="2211">
      <formula>(#REF!="IN")</formula>
    </cfRule>
    <cfRule type="expression" dxfId="2326" priority="2212">
      <formula>(#REF!="me")</formula>
    </cfRule>
  </conditionalFormatting>
  <conditionalFormatting sqref="F46">
    <cfRule type="expression" dxfId="2325" priority="2205">
      <formula>(am="me")</formula>
    </cfRule>
    <cfRule type="expression" dxfId="2324" priority="2206">
      <formula>(#REF!="MA")</formula>
    </cfRule>
    <cfRule type="expression" dxfId="2323" priority="2207">
      <formula>(#REF!="IN")</formula>
    </cfRule>
    <cfRule type="expression" dxfId="2322" priority="2208">
      <formula>(#REF!="me")</formula>
    </cfRule>
  </conditionalFormatting>
  <conditionalFormatting sqref="F45">
    <cfRule type="expression" dxfId="2321" priority="2201">
      <formula>(am="me")</formula>
    </cfRule>
    <cfRule type="expression" dxfId="2320" priority="2202">
      <formula>(#REF!="MA")</formula>
    </cfRule>
    <cfRule type="expression" dxfId="2319" priority="2203">
      <formula>(#REF!="IN")</formula>
    </cfRule>
    <cfRule type="expression" dxfId="2318" priority="2204">
      <formula>(#REF!="me")</formula>
    </cfRule>
  </conditionalFormatting>
  <conditionalFormatting sqref="F44">
    <cfRule type="expression" dxfId="2317" priority="2197">
      <formula>(am="me")</formula>
    </cfRule>
    <cfRule type="expression" dxfId="2316" priority="2198">
      <formula>(#REF!="MA")</formula>
    </cfRule>
    <cfRule type="expression" dxfId="2315" priority="2199">
      <formula>(#REF!="IN")</formula>
    </cfRule>
    <cfRule type="expression" dxfId="2314" priority="2200">
      <formula>(#REF!="me")</formula>
    </cfRule>
  </conditionalFormatting>
  <conditionalFormatting sqref="F43">
    <cfRule type="expression" dxfId="2313" priority="2193">
      <formula>(am="me")</formula>
    </cfRule>
    <cfRule type="expression" dxfId="2312" priority="2194">
      <formula>(#REF!="MA")</formula>
    </cfRule>
    <cfRule type="expression" dxfId="2311" priority="2195">
      <formula>(#REF!="IN")</formula>
    </cfRule>
    <cfRule type="expression" dxfId="2310" priority="2196">
      <formula>(#REF!="me")</formula>
    </cfRule>
  </conditionalFormatting>
  <conditionalFormatting sqref="H101 H103">
    <cfRule type="expression" dxfId="2309" priority="2185">
      <formula>(am="me")</formula>
    </cfRule>
    <cfRule type="expression" dxfId="2308" priority="2186">
      <formula>(#REF!="MA")</formula>
    </cfRule>
    <cfRule type="expression" dxfId="2307" priority="2187">
      <formula>(#REF!="IN")</formula>
    </cfRule>
    <cfRule type="expression" dxfId="2306" priority="2188">
      <formula>(#REF!="me")</formula>
    </cfRule>
  </conditionalFormatting>
  <conditionalFormatting sqref="H550:H552">
    <cfRule type="expression" dxfId="2305" priority="2181">
      <formula>(am="me")</formula>
    </cfRule>
    <cfRule type="expression" dxfId="2304" priority="2182">
      <formula>(#REF!="MA")</formula>
    </cfRule>
    <cfRule type="expression" dxfId="2303" priority="2183">
      <formula>(#REF!="IN")</formula>
    </cfRule>
    <cfRule type="expression" dxfId="2302" priority="2184">
      <formula>(#REF!="me")</formula>
    </cfRule>
  </conditionalFormatting>
  <conditionalFormatting sqref="H102">
    <cfRule type="expression" dxfId="2301" priority="2157">
      <formula>(am="me")</formula>
    </cfRule>
    <cfRule type="expression" dxfId="2300" priority="2158">
      <formula>(#REF!="MA")</formula>
    </cfRule>
    <cfRule type="expression" dxfId="2299" priority="2159">
      <formula>(#REF!="IN")</formula>
    </cfRule>
    <cfRule type="expression" dxfId="2298" priority="2160">
      <formula>(#REF!="me")</formula>
    </cfRule>
  </conditionalFormatting>
  <conditionalFormatting sqref="H975:H979">
    <cfRule type="expression" dxfId="2297" priority="2137">
      <formula>(am="me")</formula>
    </cfRule>
    <cfRule type="expression" dxfId="2296" priority="2138">
      <formula>(#REF!="MA")</formula>
    </cfRule>
    <cfRule type="expression" dxfId="2295" priority="2139">
      <formula>(#REF!="IN")</formula>
    </cfRule>
    <cfRule type="expression" dxfId="2294" priority="2140">
      <formula>(#REF!="me")</formula>
    </cfRule>
  </conditionalFormatting>
  <conditionalFormatting sqref="H107">
    <cfRule type="expression" dxfId="2293" priority="2129">
      <formula>(am="me")</formula>
    </cfRule>
    <cfRule type="expression" dxfId="2292" priority="2130">
      <formula>(#REF!="MA")</formula>
    </cfRule>
    <cfRule type="expression" dxfId="2291" priority="2131">
      <formula>(#REF!="IN")</formula>
    </cfRule>
    <cfRule type="expression" dxfId="2290" priority="2132">
      <formula>(#REF!="me")</formula>
    </cfRule>
  </conditionalFormatting>
  <conditionalFormatting sqref="H233:H253">
    <cfRule type="expression" dxfId="2289" priority="1849">
      <formula>(am="me")</formula>
    </cfRule>
    <cfRule type="expression" dxfId="2288" priority="1850">
      <formula>(#REF!="MA")</formula>
    </cfRule>
    <cfRule type="expression" dxfId="2287" priority="1851">
      <formula>(#REF!="IN")</formula>
    </cfRule>
    <cfRule type="expression" dxfId="2286" priority="1852">
      <formula>(#REF!="me")</formula>
    </cfRule>
  </conditionalFormatting>
  <conditionalFormatting sqref="H20:H23">
    <cfRule type="expression" dxfId="2285" priority="1785">
      <formula>(am="me")</formula>
    </cfRule>
    <cfRule type="expression" dxfId="2284" priority="1786">
      <formula>(#REF!="MA")</formula>
    </cfRule>
    <cfRule type="expression" dxfId="2283" priority="1787">
      <formula>(#REF!="IN")</formula>
    </cfRule>
    <cfRule type="expression" dxfId="2282" priority="1788">
      <formula>(#REF!="me")</formula>
    </cfRule>
  </conditionalFormatting>
  <conditionalFormatting sqref="E15">
    <cfRule type="expression" dxfId="2281" priority="1829">
      <formula>(am="me")</formula>
    </cfRule>
    <cfRule type="expression" dxfId="2280" priority="1830">
      <formula>(#REF!="MA")</formula>
    </cfRule>
    <cfRule type="expression" dxfId="2279" priority="1831">
      <formula>(#REF!="IN")</formula>
    </cfRule>
    <cfRule type="expression" dxfId="2278" priority="1832">
      <formula>(#REF!="me")</formula>
    </cfRule>
  </conditionalFormatting>
  <conditionalFormatting sqref="H15">
    <cfRule type="expression" dxfId="2277" priority="1833">
      <formula>(am="me")</formula>
    </cfRule>
    <cfRule type="expression" dxfId="2276" priority="1834">
      <formula>(#REF!="MA")</formula>
    </cfRule>
    <cfRule type="expression" dxfId="2275" priority="1835">
      <formula>(#REF!="IN")</formula>
    </cfRule>
    <cfRule type="expression" dxfId="2274" priority="1836">
      <formula>(#REF!="me")</formula>
    </cfRule>
  </conditionalFormatting>
  <conditionalFormatting sqref="F15">
    <cfRule type="expression" dxfId="2273" priority="1837">
      <formula>(am="me")</formula>
    </cfRule>
    <cfRule type="expression" dxfId="2272" priority="1838">
      <formula>(#REF!="MA")</formula>
    </cfRule>
    <cfRule type="expression" dxfId="2271" priority="1839">
      <formula>(#REF!="IN")</formula>
    </cfRule>
    <cfRule type="expression" dxfId="2270" priority="1840">
      <formula>(#REF!="me")</formula>
    </cfRule>
  </conditionalFormatting>
  <conditionalFormatting sqref="I14:I15">
    <cfRule type="expression" dxfId="2269" priority="1845">
      <formula>(am="me")</formula>
    </cfRule>
    <cfRule type="expression" dxfId="2268" priority="1846">
      <formula>(#REF!="MA")</formula>
    </cfRule>
    <cfRule type="expression" dxfId="2267" priority="1847">
      <formula>(#REF!="IN")</formula>
    </cfRule>
    <cfRule type="expression" dxfId="2266" priority="1848">
      <formula>(#REF!="me")</formula>
    </cfRule>
  </conditionalFormatting>
  <conditionalFormatting sqref="C14">
    <cfRule type="expression" dxfId="2265" priority="1825">
      <formula>(am="me")</formula>
    </cfRule>
    <cfRule type="expression" dxfId="2264" priority="1826">
      <formula>(#REF!="MA")</formula>
    </cfRule>
    <cfRule type="expression" dxfId="2263" priority="1827">
      <formula>(#REF!="IN")</formula>
    </cfRule>
    <cfRule type="expression" dxfId="2262" priority="1828">
      <formula>(#REF!="me")</formula>
    </cfRule>
  </conditionalFormatting>
  <conditionalFormatting sqref="B14">
    <cfRule type="expression" dxfId="2261" priority="1821">
      <formula>(am="me")</formula>
    </cfRule>
    <cfRule type="expression" dxfId="2260" priority="1822">
      <formula>(#REF!="MA")</formula>
    </cfRule>
    <cfRule type="expression" dxfId="2259" priority="1823">
      <formula>(#REF!="IN")</formula>
    </cfRule>
    <cfRule type="expression" dxfId="2258" priority="1824">
      <formula>(#REF!="me")</formula>
    </cfRule>
  </conditionalFormatting>
  <conditionalFormatting sqref="E14">
    <cfRule type="expression" dxfId="2257" priority="1817">
      <formula>(am="me")</formula>
    </cfRule>
    <cfRule type="expression" dxfId="2256" priority="1818">
      <formula>(#REF!="MA")</formula>
    </cfRule>
    <cfRule type="expression" dxfId="2255" priority="1819">
      <formula>(#REF!="IN")</formula>
    </cfRule>
    <cfRule type="expression" dxfId="2254" priority="1820">
      <formula>(#REF!="me")</formula>
    </cfRule>
  </conditionalFormatting>
  <conditionalFormatting sqref="H14">
    <cfRule type="expression" dxfId="2253" priority="1813">
      <formula>(am="me")</formula>
    </cfRule>
    <cfRule type="expression" dxfId="2252" priority="1814">
      <formula>(#REF!="MA")</formula>
    </cfRule>
    <cfRule type="expression" dxfId="2251" priority="1815">
      <formula>(#REF!="IN")</formula>
    </cfRule>
    <cfRule type="expression" dxfId="2250" priority="1816">
      <formula>(#REF!="me")</formula>
    </cfRule>
  </conditionalFormatting>
  <conditionalFormatting sqref="H16">
    <cfRule type="expression" dxfId="2249" priority="1797">
      <formula>(am="me")</formula>
    </cfRule>
    <cfRule type="expression" dxfId="2248" priority="1798">
      <formula>(#REF!="MA")</formula>
    </cfRule>
    <cfRule type="expression" dxfId="2247" priority="1799">
      <formula>(#REF!="IN")</formula>
    </cfRule>
    <cfRule type="expression" dxfId="2246" priority="1800">
      <formula>(#REF!="me")</formula>
    </cfRule>
  </conditionalFormatting>
  <conditionalFormatting sqref="F16">
    <cfRule type="expression" dxfId="2245" priority="1801">
      <formula>(am="me")</formula>
    </cfRule>
    <cfRule type="expression" dxfId="2244" priority="1802">
      <formula>(#REF!="MA")</formula>
    </cfRule>
    <cfRule type="expression" dxfId="2243" priority="1803">
      <formula>(#REF!="IN")</formula>
    </cfRule>
    <cfRule type="expression" dxfId="2242" priority="1804">
      <formula>(#REF!="me")</formula>
    </cfRule>
  </conditionalFormatting>
  <conditionalFormatting sqref="I16">
    <cfRule type="expression" dxfId="2241" priority="1809">
      <formula>(am="me")</formula>
    </cfRule>
    <cfRule type="expression" dxfId="2240" priority="1810">
      <formula>(#REF!="MA")</formula>
    </cfRule>
    <cfRule type="expression" dxfId="2239" priority="1811">
      <formula>(#REF!="IN")</formula>
    </cfRule>
    <cfRule type="expression" dxfId="2238" priority="1812">
      <formula>(#REF!="me")</formula>
    </cfRule>
  </conditionalFormatting>
  <conditionalFormatting sqref="F20">
    <cfRule type="expression" dxfId="2237" priority="1789">
      <formula>(am="me")</formula>
    </cfRule>
    <cfRule type="expression" dxfId="2236" priority="1790">
      <formula>(#REF!="MA")</formula>
    </cfRule>
    <cfRule type="expression" dxfId="2235" priority="1791">
      <formula>(#REF!="IN")</formula>
    </cfRule>
    <cfRule type="expression" dxfId="2234" priority="1792">
      <formula>(#REF!="me")</formula>
    </cfRule>
  </conditionalFormatting>
  <conditionalFormatting sqref="E339">
    <cfRule type="expression" dxfId="2233" priority="1729">
      <formula>(am="me")</formula>
    </cfRule>
    <cfRule type="expression" dxfId="2232" priority="1730">
      <formula>(#REF!="MA")</formula>
    </cfRule>
    <cfRule type="expression" dxfId="2231" priority="1731">
      <formula>(#REF!="IN")</formula>
    </cfRule>
    <cfRule type="expression" dxfId="2230" priority="1732">
      <formula>(#REF!="me")</formula>
    </cfRule>
  </conditionalFormatting>
  <conditionalFormatting sqref="E340">
    <cfRule type="expression" dxfId="2229" priority="1725">
      <formula>(am="me")</formula>
    </cfRule>
    <cfRule type="expression" dxfId="2228" priority="1726">
      <formula>(#REF!="MA")</formula>
    </cfRule>
    <cfRule type="expression" dxfId="2227" priority="1727">
      <formula>(#REF!="IN")</formula>
    </cfRule>
    <cfRule type="expression" dxfId="2226" priority="1728">
      <formula>(#REF!="me")</formula>
    </cfRule>
  </conditionalFormatting>
  <conditionalFormatting sqref="E341">
    <cfRule type="expression" dxfId="2225" priority="1721">
      <formula>(am="me")</formula>
    </cfRule>
    <cfRule type="expression" dxfId="2224" priority="1722">
      <formula>(#REF!="MA")</formula>
    </cfRule>
    <cfRule type="expression" dxfId="2223" priority="1723">
      <formula>(#REF!="IN")</formula>
    </cfRule>
    <cfRule type="expression" dxfId="2222" priority="1724">
      <formula>(#REF!="me")</formula>
    </cfRule>
  </conditionalFormatting>
  <conditionalFormatting sqref="E342">
    <cfRule type="expression" dxfId="2221" priority="1717">
      <formula>(am="me")</formula>
    </cfRule>
    <cfRule type="expression" dxfId="2220" priority="1718">
      <formula>(#REF!="MA")</formula>
    </cfRule>
    <cfRule type="expression" dxfId="2219" priority="1719">
      <formula>(#REF!="IN")</formula>
    </cfRule>
    <cfRule type="expression" dxfId="2218" priority="1720">
      <formula>(#REF!="me")</formula>
    </cfRule>
  </conditionalFormatting>
  <conditionalFormatting sqref="E343">
    <cfRule type="expression" dxfId="2217" priority="1713">
      <formula>(am="me")</formula>
    </cfRule>
    <cfRule type="expression" dxfId="2216" priority="1714">
      <formula>(#REF!="MA")</formula>
    </cfRule>
    <cfRule type="expression" dxfId="2215" priority="1715">
      <formula>(#REF!="IN")</formula>
    </cfRule>
    <cfRule type="expression" dxfId="2214" priority="1716">
      <formula>(#REF!="me")</formula>
    </cfRule>
  </conditionalFormatting>
  <conditionalFormatting sqref="H340:H341">
    <cfRule type="expression" dxfId="2213" priority="1709">
      <formula>(am="me")</formula>
    </cfRule>
    <cfRule type="expression" dxfId="2212" priority="1710">
      <formula>(#REF!="MA")</formula>
    </cfRule>
    <cfRule type="expression" dxfId="2211" priority="1711">
      <formula>(#REF!="IN")</formula>
    </cfRule>
    <cfRule type="expression" dxfId="2210" priority="1712">
      <formula>(#REF!="me")</formula>
    </cfRule>
  </conditionalFormatting>
  <conditionalFormatting sqref="H342:H344">
    <cfRule type="expression" dxfId="2209" priority="1705">
      <formula>(am="me")</formula>
    </cfRule>
    <cfRule type="expression" dxfId="2208" priority="1706">
      <formula>(#REF!="MA")</formula>
    </cfRule>
    <cfRule type="expression" dxfId="2207" priority="1707">
      <formula>(#REF!="IN")</formula>
    </cfRule>
    <cfRule type="expression" dxfId="2206" priority="1708">
      <formula>(#REF!="me")</formula>
    </cfRule>
  </conditionalFormatting>
  <conditionalFormatting sqref="E344">
    <cfRule type="expression" dxfId="2205" priority="1697">
      <formula>(am="me")</formula>
    </cfRule>
    <cfRule type="expression" dxfId="2204" priority="1698">
      <formula>(#REF!="MA")</formula>
    </cfRule>
    <cfRule type="expression" dxfId="2203" priority="1699">
      <formula>(#REF!="IN")</formula>
    </cfRule>
    <cfRule type="expression" dxfId="2202" priority="1700">
      <formula>(#REF!="me")</formula>
    </cfRule>
  </conditionalFormatting>
  <conditionalFormatting sqref="H345">
    <cfRule type="expression" dxfId="2201" priority="1673">
      <formula>(am="me")</formula>
    </cfRule>
    <cfRule type="expression" dxfId="2200" priority="1674">
      <formula>(#REF!="MA")</formula>
    </cfRule>
    <cfRule type="expression" dxfId="2199" priority="1675">
      <formula>(#REF!="IN")</formula>
    </cfRule>
    <cfRule type="expression" dxfId="2198" priority="1676">
      <formula>(#REF!="me")</formula>
    </cfRule>
  </conditionalFormatting>
  <conditionalFormatting sqref="E345">
    <cfRule type="expression" dxfId="2197" priority="1669">
      <formula>(am="me")</formula>
    </cfRule>
    <cfRule type="expression" dxfId="2196" priority="1670">
      <formula>(#REF!="MA")</formula>
    </cfRule>
    <cfRule type="expression" dxfId="2195" priority="1671">
      <formula>(#REF!="IN")</formula>
    </cfRule>
    <cfRule type="expression" dxfId="2194" priority="1672">
      <formula>(#REF!="me")</formula>
    </cfRule>
  </conditionalFormatting>
  <conditionalFormatting sqref="E346">
    <cfRule type="expression" dxfId="2193" priority="1665">
      <formula>(am="me")</formula>
    </cfRule>
    <cfRule type="expression" dxfId="2192" priority="1666">
      <formula>(#REF!="MA")</formula>
    </cfRule>
    <cfRule type="expression" dxfId="2191" priority="1667">
      <formula>(#REF!="IN")</formula>
    </cfRule>
    <cfRule type="expression" dxfId="2190" priority="1668">
      <formula>(#REF!="me")</formula>
    </cfRule>
  </conditionalFormatting>
  <conditionalFormatting sqref="H349:I349">
    <cfRule type="expression" dxfId="2189" priority="1621">
      <formula>(am="me")</formula>
    </cfRule>
    <cfRule type="expression" dxfId="2188" priority="1622">
      <formula>(#REF!="MA")</formula>
    </cfRule>
    <cfRule type="expression" dxfId="2187" priority="1623">
      <formula>(#REF!="IN")</formula>
    </cfRule>
    <cfRule type="expression" dxfId="2186" priority="1624">
      <formula>(#REF!="me")</formula>
    </cfRule>
  </conditionalFormatting>
  <conditionalFormatting sqref="E355 H355">
    <cfRule type="expression" dxfId="2185" priority="1617">
      <formula>(am="me")</formula>
    </cfRule>
    <cfRule type="expression" dxfId="2184" priority="1618">
      <formula>(#REF!="MA")</formula>
    </cfRule>
    <cfRule type="expression" dxfId="2183" priority="1619">
      <formula>(#REF!="IN")</formula>
    </cfRule>
    <cfRule type="expression" dxfId="2182" priority="1620">
      <formula>(#REF!="me")</formula>
    </cfRule>
  </conditionalFormatting>
  <conditionalFormatting sqref="H359">
    <cfRule type="expression" dxfId="2181" priority="1625">
      <formula>(am="me")</formula>
    </cfRule>
    <cfRule type="expression" dxfId="2180" priority="1626">
      <formula>(#REF!="MA")</formula>
    </cfRule>
    <cfRule type="expression" dxfId="2179" priority="1627">
      <formula>(#REF!="IN")</formula>
    </cfRule>
    <cfRule type="expression" dxfId="2178" priority="1628">
      <formula>(#REF!="me")</formula>
    </cfRule>
  </conditionalFormatting>
  <conditionalFormatting sqref="I354:I360">
    <cfRule type="expression" dxfId="2177" priority="1613">
      <formula>(am="me")</formula>
    </cfRule>
    <cfRule type="expression" dxfId="2176" priority="1614">
      <formula>(#REF!="MA")</formula>
    </cfRule>
    <cfRule type="expression" dxfId="2175" priority="1615">
      <formula>(#REF!="IN")</formula>
    </cfRule>
    <cfRule type="expression" dxfId="2174" priority="1616">
      <formula>(#REF!="me")</formula>
    </cfRule>
  </conditionalFormatting>
  <conditionalFormatting sqref="H354 E354">
    <cfRule type="expression" dxfId="2173" priority="1601">
      <formula>(am="me")</formula>
    </cfRule>
    <cfRule type="expression" dxfId="2172" priority="1602">
      <formula>(#REF!="MA")</formula>
    </cfRule>
    <cfRule type="expression" dxfId="2171" priority="1603">
      <formula>(#REF!="IN")</formula>
    </cfRule>
    <cfRule type="expression" dxfId="2170" priority="1604">
      <formula>(#REF!="me")</formula>
    </cfRule>
  </conditionalFormatting>
  <conditionalFormatting sqref="H348">
    <cfRule type="expression" dxfId="2169" priority="1553">
      <formula>(am="me")</formula>
    </cfRule>
    <cfRule type="expression" dxfId="2168" priority="1554">
      <formula>(#REF!="MA")</formula>
    </cfRule>
    <cfRule type="expression" dxfId="2167" priority="1555">
      <formula>(#REF!="IN")</formula>
    </cfRule>
    <cfRule type="expression" dxfId="2166" priority="1556">
      <formula>(#REF!="me")</formula>
    </cfRule>
  </conditionalFormatting>
  <conditionalFormatting sqref="H353">
    <cfRule type="expression" dxfId="2165" priority="1545">
      <formula>(am="me")</formula>
    </cfRule>
    <cfRule type="expression" dxfId="2164" priority="1546">
      <formula>(#REF!="MA")</formula>
    </cfRule>
    <cfRule type="expression" dxfId="2163" priority="1547">
      <formula>(#REF!="IN")</formula>
    </cfRule>
    <cfRule type="expression" dxfId="2162" priority="1548">
      <formula>(#REF!="me")</formula>
    </cfRule>
  </conditionalFormatting>
  <conditionalFormatting sqref="I347">
    <cfRule type="expression" dxfId="2161" priority="1577">
      <formula>(am="me")</formula>
    </cfRule>
    <cfRule type="expression" dxfId="2160" priority="1578">
      <formula>(#REF!="MA")</formula>
    </cfRule>
    <cfRule type="expression" dxfId="2159" priority="1579">
      <formula>(#REF!="IN")</formula>
    </cfRule>
    <cfRule type="expression" dxfId="2158" priority="1580">
      <formula>(#REF!="me")</formula>
    </cfRule>
  </conditionalFormatting>
  <conditionalFormatting sqref="H347">
    <cfRule type="expression" dxfId="2157" priority="1565">
      <formula>(am="me")</formula>
    </cfRule>
    <cfRule type="expression" dxfId="2156" priority="1566">
      <formula>(#REF!="MA")</formula>
    </cfRule>
    <cfRule type="expression" dxfId="2155" priority="1567">
      <formula>(#REF!="IN")</formula>
    </cfRule>
    <cfRule type="expression" dxfId="2154" priority="1568">
      <formula>(#REF!="me")</formula>
    </cfRule>
  </conditionalFormatting>
  <conditionalFormatting sqref="E347">
    <cfRule type="expression" dxfId="2153" priority="1557">
      <formula>(am="me")</formula>
    </cfRule>
    <cfRule type="expression" dxfId="2152" priority="1558">
      <formula>(#REF!="MA")</formula>
    </cfRule>
    <cfRule type="expression" dxfId="2151" priority="1559">
      <formula>(#REF!="IN")</formula>
    </cfRule>
    <cfRule type="expression" dxfId="2150" priority="1560">
      <formula>(#REF!="me")</formula>
    </cfRule>
  </conditionalFormatting>
  <conditionalFormatting sqref="H358">
    <cfRule type="expression" dxfId="2149" priority="1533">
      <formula>(am="me")</formula>
    </cfRule>
    <cfRule type="expression" dxfId="2148" priority="1534">
      <formula>(#REF!="MA")</formula>
    </cfRule>
    <cfRule type="expression" dxfId="2147" priority="1535">
      <formula>(#REF!="IN")</formula>
    </cfRule>
    <cfRule type="expression" dxfId="2146" priority="1536">
      <formula>(#REF!="me")</formula>
    </cfRule>
  </conditionalFormatting>
  <conditionalFormatting sqref="H350">
    <cfRule type="expression" dxfId="2145" priority="1501">
      <formula>(am="me")</formula>
    </cfRule>
    <cfRule type="expression" dxfId="2144" priority="1502">
      <formula>(#REF!="MA")</formula>
    </cfRule>
    <cfRule type="expression" dxfId="2143" priority="1503">
      <formula>(#REF!="IN")</formula>
    </cfRule>
    <cfRule type="expression" dxfId="2142" priority="1504">
      <formula>(#REF!="me")</formula>
    </cfRule>
  </conditionalFormatting>
  <conditionalFormatting sqref="H352">
    <cfRule type="expression" dxfId="2141" priority="1497">
      <formula>(am="me")</formula>
    </cfRule>
    <cfRule type="expression" dxfId="2140" priority="1498">
      <formula>(#REF!="MA")</formula>
    </cfRule>
    <cfRule type="expression" dxfId="2139" priority="1499">
      <formula>(#REF!="IN")</formula>
    </cfRule>
    <cfRule type="expression" dxfId="2138" priority="1500">
      <formula>(#REF!="me")</formula>
    </cfRule>
  </conditionalFormatting>
  <conditionalFormatting sqref="H351">
    <cfRule type="expression" dxfId="2137" priority="1485">
      <formula>(am="me")</formula>
    </cfRule>
    <cfRule type="expression" dxfId="2136" priority="1486">
      <formula>(#REF!="MA")</formula>
    </cfRule>
    <cfRule type="expression" dxfId="2135" priority="1487">
      <formula>(#REF!="IN")</formula>
    </cfRule>
    <cfRule type="expression" dxfId="2134" priority="1488">
      <formula>(#REF!="me")</formula>
    </cfRule>
  </conditionalFormatting>
  <conditionalFormatting sqref="H356">
    <cfRule type="expression" dxfId="2133" priority="1481">
      <formula>(am="me")</formula>
    </cfRule>
    <cfRule type="expression" dxfId="2132" priority="1482">
      <formula>(#REF!="MA")</formula>
    </cfRule>
    <cfRule type="expression" dxfId="2131" priority="1483">
      <formula>(#REF!="IN")</formula>
    </cfRule>
    <cfRule type="expression" dxfId="2130" priority="1484">
      <formula>(#REF!="me")</formula>
    </cfRule>
  </conditionalFormatting>
  <conditionalFormatting sqref="H360">
    <cfRule type="expression" dxfId="2129" priority="1477">
      <formula>(am="me")</formula>
    </cfRule>
    <cfRule type="expression" dxfId="2128" priority="1478">
      <formula>(#REF!="MA")</formula>
    </cfRule>
    <cfRule type="expression" dxfId="2127" priority="1479">
      <formula>(#REF!="IN")</formula>
    </cfRule>
    <cfRule type="expression" dxfId="2126" priority="1480">
      <formula>(#REF!="me")</formula>
    </cfRule>
  </conditionalFormatting>
  <conditionalFormatting sqref="H357">
    <cfRule type="expression" dxfId="2125" priority="1473">
      <formula>(am="me")</formula>
    </cfRule>
    <cfRule type="expression" dxfId="2124" priority="1474">
      <formula>(#REF!="MA")</formula>
    </cfRule>
    <cfRule type="expression" dxfId="2123" priority="1475">
      <formula>(#REF!="IN")</formula>
    </cfRule>
    <cfRule type="expression" dxfId="2122" priority="1476">
      <formula>(#REF!="me")</formula>
    </cfRule>
  </conditionalFormatting>
  <conditionalFormatting sqref="H777">
    <cfRule type="expression" dxfId="2121" priority="1469">
      <formula>(am="me")</formula>
    </cfRule>
    <cfRule type="expression" dxfId="2120" priority="1470">
      <formula>(#REF!="MA")</formula>
    </cfRule>
    <cfRule type="expression" dxfId="2119" priority="1471">
      <formula>(#REF!="IN")</formula>
    </cfRule>
    <cfRule type="expression" dxfId="2118" priority="1472">
      <formula>(#REF!="me")</formula>
    </cfRule>
  </conditionalFormatting>
  <conditionalFormatting sqref="H511">
    <cfRule type="expression" dxfId="2117" priority="1461">
      <formula>(am="me")</formula>
    </cfRule>
    <cfRule type="expression" dxfId="2116" priority="1462">
      <formula>(#REF!="MA")</formula>
    </cfRule>
    <cfRule type="expression" dxfId="2115" priority="1463">
      <formula>(#REF!="IN")</formula>
    </cfRule>
    <cfRule type="expression" dxfId="2114" priority="1464">
      <formula>(#REF!="me")</formula>
    </cfRule>
  </conditionalFormatting>
  <conditionalFormatting sqref="H605">
    <cfRule type="expression" dxfId="2113" priority="1445">
      <formula>(am="me")</formula>
    </cfRule>
    <cfRule type="expression" dxfId="2112" priority="1446">
      <formula>(#REF!="MA")</formula>
    </cfRule>
    <cfRule type="expression" dxfId="2111" priority="1447">
      <formula>(#REF!="IN")</formula>
    </cfRule>
    <cfRule type="expression" dxfId="2110" priority="1448">
      <formula>(#REF!="me")</formula>
    </cfRule>
  </conditionalFormatting>
  <conditionalFormatting sqref="H366">
    <cfRule type="expression" dxfId="2109" priority="1441">
      <formula>(am="me")</formula>
    </cfRule>
    <cfRule type="expression" dxfId="2108" priority="1442">
      <formula>(#REF!="MA")</formula>
    </cfRule>
    <cfRule type="expression" dxfId="2107" priority="1443">
      <formula>(#REF!="IN")</formula>
    </cfRule>
    <cfRule type="expression" dxfId="2106" priority="1444">
      <formula>(#REF!="me")</formula>
    </cfRule>
  </conditionalFormatting>
  <conditionalFormatting sqref="H365">
    <cfRule type="expression" dxfId="2105" priority="1437">
      <formula>(am="me")</formula>
    </cfRule>
    <cfRule type="expression" dxfId="2104" priority="1438">
      <formula>(#REF!="MA")</formula>
    </cfRule>
    <cfRule type="expression" dxfId="2103" priority="1439">
      <formula>(#REF!="IN")</formula>
    </cfRule>
    <cfRule type="expression" dxfId="2102" priority="1440">
      <formula>(#REF!="me")</formula>
    </cfRule>
  </conditionalFormatting>
  <conditionalFormatting sqref="D324 H324:H331 A325:A331">
    <cfRule type="expression" dxfId="2101" priority="1341">
      <formula>(am="me")</formula>
    </cfRule>
    <cfRule type="expression" dxfId="2100" priority="1342">
      <formula>(#REF!="MA")</formula>
    </cfRule>
    <cfRule type="expression" dxfId="2099" priority="1343">
      <formula>(#REF!="IN")</formula>
    </cfRule>
    <cfRule type="expression" dxfId="2098" priority="1344">
      <formula>(#REF!="me")</formula>
    </cfRule>
  </conditionalFormatting>
  <conditionalFormatting sqref="H332:H335 D332 A333:A335">
    <cfRule type="expression" dxfId="2097" priority="1345">
      <formula>(am="me")</formula>
    </cfRule>
    <cfRule type="expression" dxfId="2096" priority="1346">
      <formula>(#REF!="MA")</formula>
    </cfRule>
    <cfRule type="expression" dxfId="2095" priority="1347">
      <formula>(#REF!="IN")</formula>
    </cfRule>
    <cfRule type="expression" dxfId="2094" priority="1348">
      <formula>(#REF!="me")</formula>
    </cfRule>
  </conditionalFormatting>
  <conditionalFormatting sqref="A337 H336:H337 D336">
    <cfRule type="expression" dxfId="2093" priority="1337">
      <formula>(am="me")</formula>
    </cfRule>
    <cfRule type="expression" dxfId="2092" priority="1338">
      <formula>(#REF!="MA")</formula>
    </cfRule>
    <cfRule type="expression" dxfId="2091" priority="1339">
      <formula>(#REF!="IN")</formula>
    </cfRule>
    <cfRule type="expression" dxfId="2090" priority="1340">
      <formula>(#REF!="me")</formula>
    </cfRule>
  </conditionalFormatting>
  <conditionalFormatting sqref="E65">
    <cfRule type="expression" dxfId="2089" priority="1333">
      <formula>(am="me")</formula>
    </cfRule>
    <cfRule type="expression" dxfId="2088" priority="1334">
      <formula>(#REF!="MA")</formula>
    </cfRule>
    <cfRule type="expression" dxfId="2087" priority="1335">
      <formula>(#REF!="IN")</formula>
    </cfRule>
    <cfRule type="expression" dxfId="2086" priority="1336">
      <formula>(#REF!="me")</formula>
    </cfRule>
  </conditionalFormatting>
  <conditionalFormatting sqref="H945">
    <cfRule type="expression" dxfId="2085" priority="1321">
      <formula>(am="me")</formula>
    </cfRule>
    <cfRule type="expression" dxfId="2084" priority="1322">
      <formula>(#REF!="MA")</formula>
    </cfRule>
    <cfRule type="expression" dxfId="2083" priority="1323">
      <formula>(#REF!="IN")</formula>
    </cfRule>
    <cfRule type="expression" dxfId="2082" priority="1324">
      <formula>(#REF!="me")</formula>
    </cfRule>
  </conditionalFormatting>
  <conditionalFormatting sqref="H946">
    <cfRule type="expression" dxfId="2081" priority="1317">
      <formula>(am="me")</formula>
    </cfRule>
    <cfRule type="expression" dxfId="2080" priority="1318">
      <formula>(#REF!="MA")</formula>
    </cfRule>
    <cfRule type="expression" dxfId="2079" priority="1319">
      <formula>(#REF!="IN")</formula>
    </cfRule>
    <cfRule type="expression" dxfId="2078" priority="1320">
      <formula>(#REF!="me")</formula>
    </cfRule>
  </conditionalFormatting>
  <conditionalFormatting sqref="H980 A980">
    <cfRule type="expression" dxfId="2077" priority="1313">
      <formula>(am="me")</formula>
    </cfRule>
    <cfRule type="expression" dxfId="2076" priority="1314">
      <formula>(#REF!="MA")</formula>
    </cfRule>
    <cfRule type="expression" dxfId="2075" priority="1315">
      <formula>(#REF!="IN")</formula>
    </cfRule>
    <cfRule type="expression" dxfId="2074" priority="1316">
      <formula>(#REF!="me")</formula>
    </cfRule>
  </conditionalFormatting>
  <conditionalFormatting sqref="H361">
    <cfRule type="expression" dxfId="2073" priority="1309">
      <formula>(am="me")</formula>
    </cfRule>
    <cfRule type="expression" dxfId="2072" priority="1310">
      <formula>(#REF!="MA")</formula>
    </cfRule>
    <cfRule type="expression" dxfId="2071" priority="1311">
      <formula>(#REF!="IN")</formula>
    </cfRule>
    <cfRule type="expression" dxfId="2070" priority="1312">
      <formula>(#REF!="me")</formula>
    </cfRule>
  </conditionalFormatting>
  <conditionalFormatting sqref="H364">
    <cfRule type="expression" dxfId="2069" priority="1301">
      <formula>(am="me")</formula>
    </cfRule>
    <cfRule type="expression" dxfId="2068" priority="1302">
      <formula>(#REF!="MA")</formula>
    </cfRule>
    <cfRule type="expression" dxfId="2067" priority="1303">
      <formula>(#REF!="IN")</formula>
    </cfRule>
    <cfRule type="expression" dxfId="2066" priority="1304">
      <formula>(#REF!="me")</formula>
    </cfRule>
  </conditionalFormatting>
  <conditionalFormatting sqref="H363">
    <cfRule type="expression" dxfId="2065" priority="1293">
      <formula>(am="me")</formula>
    </cfRule>
    <cfRule type="expression" dxfId="2064" priority="1294">
      <formula>(#REF!="MA")</formula>
    </cfRule>
    <cfRule type="expression" dxfId="2063" priority="1295">
      <formula>(#REF!="IN")</formula>
    </cfRule>
    <cfRule type="expression" dxfId="2062" priority="1296">
      <formula>(#REF!="me")</formula>
    </cfRule>
  </conditionalFormatting>
  <conditionalFormatting sqref="H362">
    <cfRule type="expression" dxfId="2061" priority="1289">
      <formula>(am="me")</formula>
    </cfRule>
    <cfRule type="expression" dxfId="2060" priority="1290">
      <formula>(#REF!="MA")</formula>
    </cfRule>
    <cfRule type="expression" dxfId="2059" priority="1291">
      <formula>(#REF!="IN")</formula>
    </cfRule>
    <cfRule type="expression" dxfId="2058" priority="1292">
      <formula>(#REF!="me")</formula>
    </cfRule>
  </conditionalFormatting>
  <conditionalFormatting sqref="F651">
    <cfRule type="expression" dxfId="2057" priority="1221">
      <formula>(am="me")</formula>
    </cfRule>
    <cfRule type="expression" dxfId="2056" priority="1222">
      <formula>(#REF!="MA")</formula>
    </cfRule>
    <cfRule type="expression" dxfId="2055" priority="1223">
      <formula>(#REF!="IN")</formula>
    </cfRule>
    <cfRule type="expression" dxfId="2054" priority="1224">
      <formula>(#REF!="me")</formula>
    </cfRule>
  </conditionalFormatting>
  <conditionalFormatting sqref="F652">
    <cfRule type="expression" dxfId="2053" priority="1217">
      <formula>(am="me")</formula>
    </cfRule>
    <cfRule type="expression" dxfId="2052" priority="1218">
      <formula>(#REF!="MA")</formula>
    </cfRule>
    <cfRule type="expression" dxfId="2051" priority="1219">
      <formula>(#REF!="IN")</formula>
    </cfRule>
    <cfRule type="expression" dxfId="2050" priority="1220">
      <formula>(#REF!="me")</formula>
    </cfRule>
  </conditionalFormatting>
  <conditionalFormatting sqref="G653">
    <cfRule type="expression" dxfId="2049" priority="1197">
      <formula>(am="me")</formula>
    </cfRule>
    <cfRule type="expression" dxfId="2048" priority="1198">
      <formula>(#REF!="MA")</formula>
    </cfRule>
    <cfRule type="expression" dxfId="2047" priority="1199">
      <formula>(#REF!="IN")</formula>
    </cfRule>
    <cfRule type="expression" dxfId="2046" priority="1200">
      <formula>(#REF!="me")</formula>
    </cfRule>
  </conditionalFormatting>
  <conditionalFormatting sqref="G652">
    <cfRule type="expression" dxfId="2045" priority="1201">
      <formula>(am="me")</formula>
    </cfRule>
    <cfRule type="expression" dxfId="2044" priority="1202">
      <formula>(#REF!="MA")</formula>
    </cfRule>
    <cfRule type="expression" dxfId="2043" priority="1203">
      <formula>(#REF!="IN")</formula>
    </cfRule>
    <cfRule type="expression" dxfId="2042" priority="1204">
      <formula>(#REF!="me")</formula>
    </cfRule>
  </conditionalFormatting>
  <conditionalFormatting sqref="H809:H812">
    <cfRule type="expression" dxfId="2041" priority="1193">
      <formula>(am="me")</formula>
    </cfRule>
    <cfRule type="expression" dxfId="2040" priority="1194">
      <formula>(#REF!="MA")</formula>
    </cfRule>
    <cfRule type="expression" dxfId="2039" priority="1195">
      <formula>(#REF!="IN")</formula>
    </cfRule>
    <cfRule type="expression" dxfId="2038" priority="1196">
      <formula>(#REF!="me")</formula>
    </cfRule>
  </conditionalFormatting>
  <conditionalFormatting sqref="B779">
    <cfRule type="expression" dxfId="2037" priority="1153">
      <formula>(am="me")</formula>
    </cfRule>
    <cfRule type="expression" dxfId="2036" priority="1154">
      <formula>(#REF!="MA")</formula>
    </cfRule>
    <cfRule type="expression" dxfId="2035" priority="1155">
      <formula>(#REF!="IN")</formula>
    </cfRule>
    <cfRule type="expression" dxfId="2034" priority="1156">
      <formula>(#REF!="me")</formula>
    </cfRule>
  </conditionalFormatting>
  <conditionalFormatting sqref="E779">
    <cfRule type="expression" dxfId="2033" priority="1149">
      <formula>(am="me")</formula>
    </cfRule>
    <cfRule type="expression" dxfId="2032" priority="1150">
      <formula>(#REF!="MA")</formula>
    </cfRule>
    <cfRule type="expression" dxfId="2031" priority="1151">
      <formula>(#REF!="IN")</formula>
    </cfRule>
    <cfRule type="expression" dxfId="2030" priority="1152">
      <formula>(#REF!="me")</formula>
    </cfRule>
  </conditionalFormatting>
  <conditionalFormatting sqref="D779">
    <cfRule type="expression" dxfId="2029" priority="1145">
      <formula>(am="me")</formula>
    </cfRule>
    <cfRule type="expression" dxfId="2028" priority="1146">
      <formula>(#REF!="MA")</formula>
    </cfRule>
    <cfRule type="expression" dxfId="2027" priority="1147">
      <formula>(#REF!="IN")</formula>
    </cfRule>
    <cfRule type="expression" dxfId="2026" priority="1148">
      <formula>(#REF!="me")</formula>
    </cfRule>
  </conditionalFormatting>
  <conditionalFormatting sqref="F779">
    <cfRule type="expression" dxfId="2025" priority="1141">
      <formula>(am="me")</formula>
    </cfRule>
    <cfRule type="expression" dxfId="2024" priority="1142">
      <formula>(#REF!="MA")</formula>
    </cfRule>
    <cfRule type="expression" dxfId="2023" priority="1143">
      <formula>(#REF!="IN")</formula>
    </cfRule>
    <cfRule type="expression" dxfId="2022" priority="1144">
      <formula>(#REF!="me")</formula>
    </cfRule>
  </conditionalFormatting>
  <conditionalFormatting sqref="G779">
    <cfRule type="expression" dxfId="2021" priority="1137">
      <formula>(am="me")</formula>
    </cfRule>
    <cfRule type="expression" dxfId="2020" priority="1138">
      <formula>(#REF!="MA")</formula>
    </cfRule>
    <cfRule type="expression" dxfId="2019" priority="1139">
      <formula>(#REF!="IN")</formula>
    </cfRule>
    <cfRule type="expression" dxfId="2018" priority="1140">
      <formula>(#REF!="me")</formula>
    </cfRule>
  </conditionalFormatting>
  <conditionalFormatting sqref="I779">
    <cfRule type="expression" dxfId="2017" priority="1133">
      <formula>(am="me")</formula>
    </cfRule>
    <cfRule type="expression" dxfId="2016" priority="1134">
      <formula>(#REF!="MA")</formula>
    </cfRule>
    <cfRule type="expression" dxfId="2015" priority="1135">
      <formula>(#REF!="IN")</formula>
    </cfRule>
    <cfRule type="expression" dxfId="2014" priority="1136">
      <formula>(#REF!="me")</formula>
    </cfRule>
  </conditionalFormatting>
  <conditionalFormatting sqref="J779">
    <cfRule type="expression" dxfId="2013" priority="1129">
      <formula>(am="me")</formula>
    </cfRule>
    <cfRule type="expression" dxfId="2012" priority="1130">
      <formula>(#REF!="MA")</formula>
    </cfRule>
    <cfRule type="expression" dxfId="2011" priority="1131">
      <formula>(#REF!="IN")</formula>
    </cfRule>
    <cfRule type="expression" dxfId="2010" priority="1132">
      <formula>(#REF!="me")</formula>
    </cfRule>
  </conditionalFormatting>
  <conditionalFormatting sqref="H818">
    <cfRule type="expression" dxfId="2009" priority="1121">
      <formula>(am="me")</formula>
    </cfRule>
    <cfRule type="expression" dxfId="2008" priority="1122">
      <formula>(#REF!="MA")</formula>
    </cfRule>
    <cfRule type="expression" dxfId="2007" priority="1123">
      <formula>(#REF!="IN")</formula>
    </cfRule>
    <cfRule type="expression" dxfId="2006" priority="1124">
      <formula>(#REF!="me")</formula>
    </cfRule>
  </conditionalFormatting>
  <conditionalFormatting sqref="F650">
    <cfRule type="expression" dxfId="2005" priority="1117">
      <formula>(am="me")</formula>
    </cfRule>
    <cfRule type="expression" dxfId="2004" priority="1118">
      <formula>(#REF!="MA")</formula>
    </cfRule>
    <cfRule type="expression" dxfId="2003" priority="1119">
      <formula>(#REF!="IN")</formula>
    </cfRule>
    <cfRule type="expression" dxfId="2002" priority="1120">
      <formula>(#REF!="me")</formula>
    </cfRule>
  </conditionalFormatting>
  <conditionalFormatting sqref="F653">
    <cfRule type="expression" dxfId="2001" priority="1113">
      <formula>(am="me")</formula>
    </cfRule>
    <cfRule type="expression" dxfId="2000" priority="1114">
      <formula>(#REF!="MA")</formula>
    </cfRule>
    <cfRule type="expression" dxfId="1999" priority="1115">
      <formula>(#REF!="IN")</formula>
    </cfRule>
    <cfRule type="expression" dxfId="1998" priority="1116">
      <formula>(#REF!="me")</formula>
    </cfRule>
  </conditionalFormatting>
  <conditionalFormatting sqref="A1030:A1032">
    <cfRule type="expression" dxfId="1997" priority="997">
      <formula>(am="me")</formula>
    </cfRule>
    <cfRule type="expression" dxfId="1996" priority="998">
      <formula>(#REF!="MA")</formula>
    </cfRule>
    <cfRule type="expression" dxfId="1995" priority="999">
      <formula>(#REF!="IN")</formula>
    </cfRule>
    <cfRule type="expression" dxfId="1994" priority="1000">
      <formula>(#REF!="me")</formula>
    </cfRule>
  </conditionalFormatting>
  <conditionalFormatting sqref="A1003">
    <cfRule type="expression" dxfId="1993" priority="993">
      <formula>(am="me")</formula>
    </cfRule>
    <cfRule type="expression" dxfId="1992" priority="994">
      <formula>(#REF!="MA")</formula>
    </cfRule>
    <cfRule type="expression" dxfId="1991" priority="995">
      <formula>(#REF!="IN")</formula>
    </cfRule>
    <cfRule type="expression" dxfId="1990" priority="996">
      <formula>(#REF!="me")</formula>
    </cfRule>
  </conditionalFormatting>
  <conditionalFormatting sqref="F35:F39">
    <cfRule type="expression" dxfId="1989" priority="949">
      <formula>(am="me")</formula>
    </cfRule>
    <cfRule type="expression" dxfId="1988" priority="950">
      <formula>(#REF!="MA")</formula>
    </cfRule>
    <cfRule type="expression" dxfId="1987" priority="951">
      <formula>(#REF!="IN")</formula>
    </cfRule>
    <cfRule type="expression" dxfId="1986" priority="952">
      <formula>(#REF!="me")</formula>
    </cfRule>
  </conditionalFormatting>
  <conditionalFormatting sqref="F67">
    <cfRule type="expression" dxfId="1985" priority="937">
      <formula>(am="me")</formula>
    </cfRule>
    <cfRule type="expression" dxfId="1984" priority="938">
      <formula>(#REF!="MA")</formula>
    </cfRule>
    <cfRule type="expression" dxfId="1983" priority="939">
      <formula>(#REF!="IN")</formula>
    </cfRule>
    <cfRule type="expression" dxfId="1982" priority="940">
      <formula>(#REF!="me")</formula>
    </cfRule>
  </conditionalFormatting>
  <conditionalFormatting sqref="G73:G76">
    <cfRule type="expression" dxfId="1981" priority="929">
      <formula>(am="me")</formula>
    </cfRule>
    <cfRule type="expression" dxfId="1980" priority="930">
      <formula>(#REF!="MA")</formula>
    </cfRule>
    <cfRule type="expression" dxfId="1979" priority="931">
      <formula>(#REF!="IN")</formula>
    </cfRule>
    <cfRule type="expression" dxfId="1978" priority="932">
      <formula>(#REF!="me")</formula>
    </cfRule>
  </conditionalFormatting>
  <conditionalFormatting sqref="F133:G133">
    <cfRule type="expression" dxfId="1977" priority="861">
      <formula>(am="me")</formula>
    </cfRule>
    <cfRule type="expression" dxfId="1976" priority="862">
      <formula>(#REF!="MA")</formula>
    </cfRule>
    <cfRule type="expression" dxfId="1975" priority="863">
      <formula>(#REF!="IN")</formula>
    </cfRule>
    <cfRule type="expression" dxfId="1974" priority="864">
      <formula>(#REF!="me")</formula>
    </cfRule>
  </conditionalFormatting>
  <conditionalFormatting sqref="H104:H106">
    <cfRule type="expression" dxfId="1973" priority="837">
      <formula>(am="me")</formula>
    </cfRule>
    <cfRule type="expression" dxfId="1972" priority="838">
      <formula>(#REF!="MA")</formula>
    </cfRule>
    <cfRule type="expression" dxfId="1971" priority="839">
      <formula>(#REF!="IN")</formula>
    </cfRule>
    <cfRule type="expression" dxfId="1970" priority="840">
      <formula>(#REF!="me")</formula>
    </cfRule>
  </conditionalFormatting>
  <conditionalFormatting sqref="A982">
    <cfRule type="expression" dxfId="1969" priority="833">
      <formula>(am="me")</formula>
    </cfRule>
    <cfRule type="expression" dxfId="1968" priority="834">
      <formula>(#REF!="MA")</formula>
    </cfRule>
    <cfRule type="expression" dxfId="1967" priority="835">
      <formula>(#REF!="IN")</formula>
    </cfRule>
    <cfRule type="expression" dxfId="1966" priority="836">
      <formula>(#REF!="me")</formula>
    </cfRule>
  </conditionalFormatting>
  <conditionalFormatting sqref="B980">
    <cfRule type="expression" dxfId="1965" priority="829">
      <formula>(am="me")</formula>
    </cfRule>
    <cfRule type="expression" dxfId="1964" priority="830">
      <formula>(#REF!="MA")</formula>
    </cfRule>
    <cfRule type="expression" dxfId="1963" priority="831">
      <formula>(#REF!="IN")</formula>
    </cfRule>
    <cfRule type="expression" dxfId="1962" priority="832">
      <formula>(#REF!="me")</formula>
    </cfRule>
  </conditionalFormatting>
  <conditionalFormatting sqref="B982">
    <cfRule type="expression" dxfId="1961" priority="825">
      <formula>(am="me")</formula>
    </cfRule>
    <cfRule type="expression" dxfId="1960" priority="826">
      <formula>(#REF!="MA")</formula>
    </cfRule>
    <cfRule type="expression" dxfId="1959" priority="827">
      <formula>(#REF!="IN")</formula>
    </cfRule>
    <cfRule type="expression" dxfId="1958" priority="828">
      <formula>(#REF!="me")</formula>
    </cfRule>
  </conditionalFormatting>
  <conditionalFormatting sqref="E980">
    <cfRule type="expression" dxfId="1957" priority="821">
      <formula>(am="me")</formula>
    </cfRule>
    <cfRule type="expression" dxfId="1956" priority="822">
      <formula>(#REF!="MA")</formula>
    </cfRule>
    <cfRule type="expression" dxfId="1955" priority="823">
      <formula>(#REF!="IN")</formula>
    </cfRule>
    <cfRule type="expression" dxfId="1954" priority="824">
      <formula>(#REF!="me")</formula>
    </cfRule>
  </conditionalFormatting>
  <conditionalFormatting sqref="E982">
    <cfRule type="expression" dxfId="1953" priority="817">
      <formula>(am="me")</formula>
    </cfRule>
    <cfRule type="expression" dxfId="1952" priority="818">
      <formula>(#REF!="MA")</formula>
    </cfRule>
    <cfRule type="expression" dxfId="1951" priority="819">
      <formula>(#REF!="IN")</formula>
    </cfRule>
    <cfRule type="expression" dxfId="1950" priority="820">
      <formula>(#REF!="me")</formula>
    </cfRule>
  </conditionalFormatting>
  <conditionalFormatting sqref="H982">
    <cfRule type="expression" dxfId="1949" priority="813">
      <formula>(am="me")</formula>
    </cfRule>
    <cfRule type="expression" dxfId="1948" priority="814">
      <formula>(#REF!="MA")</formula>
    </cfRule>
    <cfRule type="expression" dxfId="1947" priority="815">
      <formula>(#REF!="IN")</formula>
    </cfRule>
    <cfRule type="expression" dxfId="1946" priority="816">
      <formula>(#REF!="me")</formula>
    </cfRule>
  </conditionalFormatting>
  <conditionalFormatting sqref="A991:A999">
    <cfRule type="expression" dxfId="1945" priority="809">
      <formula>(am="me")</formula>
    </cfRule>
    <cfRule type="expression" dxfId="1944" priority="810">
      <formula>(#REF!="MA")</formula>
    </cfRule>
    <cfRule type="expression" dxfId="1943" priority="811">
      <formula>(#REF!="IN")</formula>
    </cfRule>
    <cfRule type="expression" dxfId="1942" priority="812">
      <formula>(#REF!="me")</formula>
    </cfRule>
  </conditionalFormatting>
  <conditionalFormatting sqref="H900:H903 H923:H926 H905:H908 H928:H931 H910:H913 H933:H936 H915:H918 H938:H941 H920:H921 H943:H944">
    <cfRule type="expression" dxfId="1941" priority="789">
      <formula>(am="me")</formula>
    </cfRule>
    <cfRule type="expression" dxfId="1940" priority="790">
      <formula>(#REF!="MA")</formula>
    </cfRule>
    <cfRule type="expression" dxfId="1939" priority="791">
      <formula>(#REF!="IN")</formula>
    </cfRule>
    <cfRule type="expression" dxfId="1938" priority="792">
      <formula>(#REF!="me")</formula>
    </cfRule>
  </conditionalFormatting>
  <conditionalFormatting sqref="H899 H922 H904 H927 H909 H932 H914 H937 H919 H942">
    <cfRule type="expression" dxfId="1937" priority="785">
      <formula>(am="me")</formula>
    </cfRule>
    <cfRule type="expression" dxfId="1936" priority="786">
      <formula>(#REF!="MA")</formula>
    </cfRule>
    <cfRule type="expression" dxfId="1935" priority="787">
      <formula>(#REF!="IN")</formula>
    </cfRule>
    <cfRule type="expression" dxfId="1934" priority="788">
      <formula>(#REF!="me")</formula>
    </cfRule>
  </conditionalFormatting>
  <conditionalFormatting sqref="H950:H973 A949:A973">
    <cfRule type="expression" dxfId="1933" priority="781">
      <formula>(am="me")</formula>
    </cfRule>
    <cfRule type="expression" dxfId="1932" priority="782">
      <formula>(#REF!="MA")</formula>
    </cfRule>
    <cfRule type="expression" dxfId="1931" priority="783">
      <formula>(#REF!="IN")</formula>
    </cfRule>
    <cfRule type="expression" dxfId="1930" priority="784">
      <formula>(#REF!="me")</formula>
    </cfRule>
  </conditionalFormatting>
  <conditionalFormatting sqref="H949">
    <cfRule type="expression" dxfId="1929" priority="777">
      <formula>(am="me")</formula>
    </cfRule>
    <cfRule type="expression" dxfId="1928" priority="778">
      <formula>(#REF!="MA")</formula>
    </cfRule>
    <cfRule type="expression" dxfId="1927" priority="779">
      <formula>(#REF!="IN")</formula>
    </cfRule>
    <cfRule type="expression" dxfId="1926" priority="780">
      <formula>(#REF!="me")</formula>
    </cfRule>
  </conditionalFormatting>
  <conditionalFormatting sqref="B15:B23">
    <cfRule type="expression" dxfId="1925" priority="773">
      <formula>(am="me")</formula>
    </cfRule>
    <cfRule type="expression" dxfId="1924" priority="774">
      <formula>(#REF!="MA")</formula>
    </cfRule>
    <cfRule type="expression" dxfId="1923" priority="775">
      <formula>(#REF!="IN")</formula>
    </cfRule>
    <cfRule type="expression" dxfId="1922" priority="776">
      <formula>(#REF!="me")</formula>
    </cfRule>
  </conditionalFormatting>
  <conditionalFormatting sqref="B25:B32">
    <cfRule type="expression" dxfId="1921" priority="769">
      <formula>(am="me")</formula>
    </cfRule>
    <cfRule type="expression" dxfId="1920" priority="770">
      <formula>(#REF!="MA")</formula>
    </cfRule>
    <cfRule type="expression" dxfId="1919" priority="771">
      <formula>(#REF!="IN")</formula>
    </cfRule>
    <cfRule type="expression" dxfId="1918" priority="772">
      <formula>(#REF!="me")</formula>
    </cfRule>
  </conditionalFormatting>
  <conditionalFormatting sqref="B34:B39">
    <cfRule type="expression" dxfId="1917" priority="765">
      <formula>(am="me")</formula>
    </cfRule>
    <cfRule type="expression" dxfId="1916" priority="766">
      <formula>(#REF!="MA")</formula>
    </cfRule>
    <cfRule type="expression" dxfId="1915" priority="767">
      <formula>(#REF!="IN")</formula>
    </cfRule>
    <cfRule type="expression" dxfId="1914" priority="768">
      <formula>(#REF!="me")</formula>
    </cfRule>
  </conditionalFormatting>
  <conditionalFormatting sqref="C15:C23">
    <cfRule type="expression" dxfId="1913" priority="761">
      <formula>(am="me")</formula>
    </cfRule>
    <cfRule type="expression" dxfId="1912" priority="762">
      <formula>(#REF!="MA")</formula>
    </cfRule>
    <cfRule type="expression" dxfId="1911" priority="763">
      <formula>(#REF!="IN")</formula>
    </cfRule>
    <cfRule type="expression" dxfId="1910" priority="764">
      <formula>(#REF!="me")</formula>
    </cfRule>
  </conditionalFormatting>
  <conditionalFormatting sqref="C34:C39">
    <cfRule type="expression" dxfId="1909" priority="757">
      <formula>(am="me")</formula>
    </cfRule>
    <cfRule type="expression" dxfId="1908" priority="758">
      <formula>(#REF!="MA")</formula>
    </cfRule>
    <cfRule type="expression" dxfId="1907" priority="759">
      <formula>(#REF!="IN")</formula>
    </cfRule>
    <cfRule type="expression" dxfId="1906" priority="760">
      <formula>(#REF!="me")</formula>
    </cfRule>
  </conditionalFormatting>
  <conditionalFormatting sqref="C41:C60">
    <cfRule type="expression" dxfId="1905" priority="753">
      <formula>(am="me")</formula>
    </cfRule>
    <cfRule type="expression" dxfId="1904" priority="754">
      <formula>(#REF!="MA")</formula>
    </cfRule>
    <cfRule type="expression" dxfId="1903" priority="755">
      <formula>(#REF!="IN")</formula>
    </cfRule>
    <cfRule type="expression" dxfId="1902" priority="756">
      <formula>(#REF!="me")</formula>
    </cfRule>
  </conditionalFormatting>
  <conditionalFormatting sqref="C62:C63">
    <cfRule type="expression" dxfId="1901" priority="749">
      <formula>(am="me")</formula>
    </cfRule>
    <cfRule type="expression" dxfId="1900" priority="750">
      <formula>(#REF!="MA")</formula>
    </cfRule>
    <cfRule type="expression" dxfId="1899" priority="751">
      <formula>(#REF!="IN")</formula>
    </cfRule>
    <cfRule type="expression" dxfId="1898" priority="752">
      <formula>(#REF!="me")</formula>
    </cfRule>
  </conditionalFormatting>
  <conditionalFormatting sqref="C65:C67">
    <cfRule type="expression" dxfId="1897" priority="745">
      <formula>(am="me")</formula>
    </cfRule>
    <cfRule type="expression" dxfId="1896" priority="746">
      <formula>(#REF!="MA")</formula>
    </cfRule>
    <cfRule type="expression" dxfId="1895" priority="747">
      <formula>(#REF!="IN")</formula>
    </cfRule>
    <cfRule type="expression" dxfId="1894" priority="748">
      <formula>(#REF!="me")</formula>
    </cfRule>
  </conditionalFormatting>
  <conditionalFormatting sqref="C69:C76">
    <cfRule type="expression" dxfId="1893" priority="741">
      <formula>(am="me")</formula>
    </cfRule>
    <cfRule type="expression" dxfId="1892" priority="742">
      <formula>(#REF!="MA")</formula>
    </cfRule>
    <cfRule type="expression" dxfId="1891" priority="743">
      <formula>(#REF!="IN")</formula>
    </cfRule>
    <cfRule type="expression" dxfId="1890" priority="744">
      <formula>(#REF!="me")</formula>
    </cfRule>
  </conditionalFormatting>
  <conditionalFormatting sqref="C78:C82">
    <cfRule type="expression" dxfId="1889" priority="737">
      <formula>(am="me")</formula>
    </cfRule>
    <cfRule type="expression" dxfId="1888" priority="738">
      <formula>(#REF!="MA")</formula>
    </cfRule>
    <cfRule type="expression" dxfId="1887" priority="739">
      <formula>(#REF!="IN")</formula>
    </cfRule>
    <cfRule type="expression" dxfId="1886" priority="740">
      <formula>(#REF!="me")</formula>
    </cfRule>
  </conditionalFormatting>
  <conditionalFormatting sqref="C84:C89">
    <cfRule type="expression" dxfId="1885" priority="733">
      <formula>(am="me")</formula>
    </cfRule>
    <cfRule type="expression" dxfId="1884" priority="734">
      <formula>(#REF!="MA")</formula>
    </cfRule>
    <cfRule type="expression" dxfId="1883" priority="735">
      <formula>(#REF!="IN")</formula>
    </cfRule>
    <cfRule type="expression" dxfId="1882" priority="736">
      <formula>(#REF!="me")</formula>
    </cfRule>
  </conditionalFormatting>
  <conditionalFormatting sqref="C91">
    <cfRule type="expression" dxfId="1881" priority="729">
      <formula>(am="me")</formula>
    </cfRule>
    <cfRule type="expression" dxfId="1880" priority="730">
      <formula>(#REF!="MA")</formula>
    </cfRule>
    <cfRule type="expression" dxfId="1879" priority="731">
      <formula>(#REF!="IN")</formula>
    </cfRule>
    <cfRule type="expression" dxfId="1878" priority="732">
      <formula>(#REF!="me")</formula>
    </cfRule>
  </conditionalFormatting>
  <conditionalFormatting sqref="C93:C94">
    <cfRule type="expression" dxfId="1877" priority="725">
      <formula>(am="me")</formula>
    </cfRule>
    <cfRule type="expression" dxfId="1876" priority="726">
      <formula>(#REF!="MA")</formula>
    </cfRule>
    <cfRule type="expression" dxfId="1875" priority="727">
      <formula>(#REF!="IN")</formula>
    </cfRule>
    <cfRule type="expression" dxfId="1874" priority="728">
      <formula>(#REF!="me")</formula>
    </cfRule>
  </conditionalFormatting>
  <conditionalFormatting sqref="C96:C99">
    <cfRule type="expression" dxfId="1873" priority="721">
      <formula>(am="me")</formula>
    </cfRule>
    <cfRule type="expression" dxfId="1872" priority="722">
      <formula>(#REF!="MA")</formula>
    </cfRule>
    <cfRule type="expression" dxfId="1871" priority="723">
      <formula>(#REF!="IN")</formula>
    </cfRule>
    <cfRule type="expression" dxfId="1870" priority="724">
      <formula>(#REF!="me")</formula>
    </cfRule>
  </conditionalFormatting>
  <conditionalFormatting sqref="C101:C107">
    <cfRule type="expression" dxfId="1869" priority="717">
      <formula>(am="me")</formula>
    </cfRule>
    <cfRule type="expression" dxfId="1868" priority="718">
      <formula>(#REF!="MA")</formula>
    </cfRule>
    <cfRule type="expression" dxfId="1867" priority="719">
      <formula>(#REF!="IN")</formula>
    </cfRule>
    <cfRule type="expression" dxfId="1866" priority="720">
      <formula>(#REF!="me")</formula>
    </cfRule>
  </conditionalFormatting>
  <conditionalFormatting sqref="C109">
    <cfRule type="expression" dxfId="1865" priority="713">
      <formula>(am="me")</formula>
    </cfRule>
    <cfRule type="expression" dxfId="1864" priority="714">
      <formula>(#REF!="MA")</formula>
    </cfRule>
    <cfRule type="expression" dxfId="1863" priority="715">
      <formula>(#REF!="IN")</formula>
    </cfRule>
    <cfRule type="expression" dxfId="1862" priority="716">
      <formula>(#REF!="me")</formula>
    </cfRule>
  </conditionalFormatting>
  <conditionalFormatting sqref="C111:C116">
    <cfRule type="expression" dxfId="1861" priority="709">
      <formula>(am="me")</formula>
    </cfRule>
    <cfRule type="expression" dxfId="1860" priority="710">
      <formula>(#REF!="MA")</formula>
    </cfRule>
    <cfRule type="expression" dxfId="1859" priority="711">
      <formula>(#REF!="IN")</formula>
    </cfRule>
    <cfRule type="expression" dxfId="1858" priority="712">
      <formula>(#REF!="me")</formula>
    </cfRule>
  </conditionalFormatting>
  <conditionalFormatting sqref="C118">
    <cfRule type="expression" dxfId="1857" priority="705">
      <formula>(am="me")</formula>
    </cfRule>
    <cfRule type="expression" dxfId="1856" priority="706">
      <formula>(#REF!="MA")</formula>
    </cfRule>
    <cfRule type="expression" dxfId="1855" priority="707">
      <formula>(#REF!="IN")</formula>
    </cfRule>
    <cfRule type="expression" dxfId="1854" priority="708">
      <formula>(#REF!="me")</formula>
    </cfRule>
  </conditionalFormatting>
  <conditionalFormatting sqref="C120:C130">
    <cfRule type="expression" dxfId="1853" priority="701">
      <formula>(am="me")</formula>
    </cfRule>
    <cfRule type="expression" dxfId="1852" priority="702">
      <formula>(#REF!="MA")</formula>
    </cfRule>
    <cfRule type="expression" dxfId="1851" priority="703">
      <formula>(#REF!="IN")</formula>
    </cfRule>
    <cfRule type="expression" dxfId="1850" priority="704">
      <formula>(#REF!="me")</formula>
    </cfRule>
  </conditionalFormatting>
  <conditionalFormatting sqref="C132">
    <cfRule type="expression" dxfId="1849" priority="697">
      <formula>(am="me")</formula>
    </cfRule>
    <cfRule type="expression" dxfId="1848" priority="698">
      <formula>(#REF!="MA")</formula>
    </cfRule>
    <cfRule type="expression" dxfId="1847" priority="699">
      <formula>(#REF!="IN")</formula>
    </cfRule>
    <cfRule type="expression" dxfId="1846" priority="700">
      <formula>(#REF!="me")</formula>
    </cfRule>
  </conditionalFormatting>
  <conditionalFormatting sqref="F14">
    <cfRule type="expression" dxfId="1845" priority="645">
      <formula>(am="me")</formula>
    </cfRule>
    <cfRule type="expression" dxfId="1844" priority="646">
      <formula>(#REF!="MA")</formula>
    </cfRule>
    <cfRule type="expression" dxfId="1843" priority="647">
      <formula>(#REF!="IN")</formula>
    </cfRule>
    <cfRule type="expression" dxfId="1842" priority="648">
      <formula>(#REF!="me")</formula>
    </cfRule>
  </conditionalFormatting>
  <conditionalFormatting sqref="G14">
    <cfRule type="expression" dxfId="1841" priority="641">
      <formula>(am="me")</formula>
    </cfRule>
    <cfRule type="expression" dxfId="1840" priority="642">
      <formula>(#REF!="MA")</formula>
    </cfRule>
    <cfRule type="expression" dxfId="1839" priority="643">
      <formula>(#REF!="IN")</formula>
    </cfRule>
    <cfRule type="expression" dxfId="1838" priority="644">
      <formula>(#REF!="me")</formula>
    </cfRule>
  </conditionalFormatting>
  <conditionalFormatting sqref="G15">
    <cfRule type="expression" dxfId="1837" priority="637">
      <formula>(am="me")</formula>
    </cfRule>
    <cfRule type="expression" dxfId="1836" priority="638">
      <formula>(#REF!="MA")</formula>
    </cfRule>
    <cfRule type="expression" dxfId="1835" priority="639">
      <formula>(#REF!="IN")</formula>
    </cfRule>
    <cfRule type="expression" dxfId="1834" priority="640">
      <formula>(#REF!="me")</formula>
    </cfRule>
  </conditionalFormatting>
  <conditionalFormatting sqref="G16">
    <cfRule type="expression" dxfId="1833" priority="633">
      <formula>(am="me")</formula>
    </cfRule>
    <cfRule type="expression" dxfId="1832" priority="634">
      <formula>(#REF!="MA")</formula>
    </cfRule>
    <cfRule type="expression" dxfId="1831" priority="635">
      <formula>(#REF!="IN")</formula>
    </cfRule>
    <cfRule type="expression" dxfId="1830" priority="636">
      <formula>(#REF!="me")</formula>
    </cfRule>
  </conditionalFormatting>
  <conditionalFormatting sqref="G20">
    <cfRule type="expression" dxfId="1829" priority="617">
      <formula>(am="me")</formula>
    </cfRule>
    <cfRule type="expression" dxfId="1828" priority="618">
      <formula>(#REF!="MA")</formula>
    </cfRule>
    <cfRule type="expression" dxfId="1827" priority="619">
      <formula>(#REF!="IN")</formula>
    </cfRule>
    <cfRule type="expression" dxfId="1826" priority="620">
      <formula>(#REF!="me")</formula>
    </cfRule>
  </conditionalFormatting>
  <conditionalFormatting sqref="F25:G25">
    <cfRule type="expression" dxfId="1825" priority="613">
      <formula>(am="me")</formula>
    </cfRule>
    <cfRule type="expression" dxfId="1824" priority="614">
      <formula>(#REF!="MA")</formula>
    </cfRule>
    <cfRule type="expression" dxfId="1823" priority="615">
      <formula>(#REF!="IN")</formula>
    </cfRule>
    <cfRule type="expression" dxfId="1822" priority="616">
      <formula>(#REF!="me")</formula>
    </cfRule>
  </conditionalFormatting>
  <conditionalFormatting sqref="F26:G32">
    <cfRule type="expression" dxfId="1821" priority="609">
      <formula>(am="me")</formula>
    </cfRule>
    <cfRule type="expression" dxfId="1820" priority="610">
      <formula>(#REF!="MA")</formula>
    </cfRule>
    <cfRule type="expression" dxfId="1819" priority="611">
      <formula>(#REF!="IN")</formula>
    </cfRule>
    <cfRule type="expression" dxfId="1818" priority="612">
      <formula>(#REF!="me")</formula>
    </cfRule>
  </conditionalFormatting>
  <conditionalFormatting sqref="F34">
    <cfRule type="expression" dxfId="1817" priority="605">
      <formula>(am="me")</formula>
    </cfRule>
    <cfRule type="expression" dxfId="1816" priority="606">
      <formula>(#REF!="MA")</formula>
    </cfRule>
    <cfRule type="expression" dxfId="1815" priority="607">
      <formula>(#REF!="IN")</formula>
    </cfRule>
    <cfRule type="expression" dxfId="1814" priority="608">
      <formula>(#REF!="me")</formula>
    </cfRule>
  </conditionalFormatting>
  <conditionalFormatting sqref="G34">
    <cfRule type="expression" dxfId="1813" priority="601">
      <formula>(am="me")</formula>
    </cfRule>
    <cfRule type="expression" dxfId="1812" priority="602">
      <formula>(#REF!="MA")</formula>
    </cfRule>
    <cfRule type="expression" dxfId="1811" priority="603">
      <formula>(#REF!="IN")</formula>
    </cfRule>
    <cfRule type="expression" dxfId="1810" priority="604">
      <formula>(#REF!="me")</formula>
    </cfRule>
  </conditionalFormatting>
  <conditionalFormatting sqref="G35:G39">
    <cfRule type="expression" dxfId="1809" priority="597">
      <formula>(am="me")</formula>
    </cfRule>
    <cfRule type="expression" dxfId="1808" priority="598">
      <formula>(#REF!="MA")</formula>
    </cfRule>
    <cfRule type="expression" dxfId="1807" priority="599">
      <formula>(#REF!="IN")</formula>
    </cfRule>
    <cfRule type="expression" dxfId="1806" priority="600">
      <formula>(#REF!="me")</formula>
    </cfRule>
  </conditionalFormatting>
  <conditionalFormatting sqref="G41:G60">
    <cfRule type="expression" dxfId="1805" priority="593">
      <formula>(am="me")</formula>
    </cfRule>
    <cfRule type="expression" dxfId="1804" priority="594">
      <formula>(#REF!="MA")</formula>
    </cfRule>
    <cfRule type="expression" dxfId="1803" priority="595">
      <formula>(#REF!="IN")</formula>
    </cfRule>
    <cfRule type="expression" dxfId="1802" priority="596">
      <formula>(#REF!="me")</formula>
    </cfRule>
  </conditionalFormatting>
  <conditionalFormatting sqref="F62:G63">
    <cfRule type="expression" dxfId="1801" priority="589">
      <formula>(am="me")</formula>
    </cfRule>
    <cfRule type="expression" dxfId="1800" priority="590">
      <formula>(#REF!="MA")</formula>
    </cfRule>
    <cfRule type="expression" dxfId="1799" priority="591">
      <formula>(#REF!="IN")</formula>
    </cfRule>
    <cfRule type="expression" dxfId="1798" priority="592">
      <formula>(#REF!="me")</formula>
    </cfRule>
  </conditionalFormatting>
  <conditionalFormatting sqref="G65:G67">
    <cfRule type="expression" dxfId="1797" priority="585">
      <formula>(am="me")</formula>
    </cfRule>
    <cfRule type="expression" dxfId="1796" priority="586">
      <formula>(#REF!="MA")</formula>
    </cfRule>
    <cfRule type="expression" dxfId="1795" priority="587">
      <formula>(#REF!="IN")</formula>
    </cfRule>
    <cfRule type="expression" dxfId="1794" priority="588">
      <formula>(#REF!="me")</formula>
    </cfRule>
  </conditionalFormatting>
  <conditionalFormatting sqref="F65:F66">
    <cfRule type="expression" dxfId="1793" priority="581">
      <formula>(am="me")</formula>
    </cfRule>
    <cfRule type="expression" dxfId="1792" priority="582">
      <formula>(#REF!="MA")</formula>
    </cfRule>
    <cfRule type="expression" dxfId="1791" priority="583">
      <formula>(#REF!="IN")</formula>
    </cfRule>
    <cfRule type="expression" dxfId="1790" priority="584">
      <formula>(#REF!="me")</formula>
    </cfRule>
  </conditionalFormatting>
  <conditionalFormatting sqref="F69:F76">
    <cfRule type="expression" dxfId="1789" priority="577">
      <formula>(am="me")</formula>
    </cfRule>
    <cfRule type="expression" dxfId="1788" priority="578">
      <formula>(#REF!="MA")</formula>
    </cfRule>
    <cfRule type="expression" dxfId="1787" priority="579">
      <formula>(#REF!="IN")</formula>
    </cfRule>
    <cfRule type="expression" dxfId="1786" priority="580">
      <formula>(#REF!="me")</formula>
    </cfRule>
  </conditionalFormatting>
  <conditionalFormatting sqref="G69:G72">
    <cfRule type="expression" dxfId="1785" priority="573">
      <formula>(am="me")</formula>
    </cfRule>
    <cfRule type="expression" dxfId="1784" priority="574">
      <formula>(#REF!="MA")</formula>
    </cfRule>
    <cfRule type="expression" dxfId="1783" priority="575">
      <formula>(#REF!="IN")</formula>
    </cfRule>
    <cfRule type="expression" dxfId="1782" priority="576">
      <formula>(#REF!="me")</formula>
    </cfRule>
  </conditionalFormatting>
  <conditionalFormatting sqref="F78:G82">
    <cfRule type="expression" dxfId="1781" priority="569">
      <formula>(am="me")</formula>
    </cfRule>
    <cfRule type="expression" dxfId="1780" priority="570">
      <formula>(#REF!="MA")</formula>
    </cfRule>
    <cfRule type="expression" dxfId="1779" priority="571">
      <formula>(#REF!="IN")</formula>
    </cfRule>
    <cfRule type="expression" dxfId="1778" priority="572">
      <formula>(#REF!="me")</formula>
    </cfRule>
  </conditionalFormatting>
  <conditionalFormatting sqref="F84:G89">
    <cfRule type="expression" dxfId="1777" priority="565">
      <formula>(am="me")</formula>
    </cfRule>
    <cfRule type="expression" dxfId="1776" priority="566">
      <formula>(#REF!="MA")</formula>
    </cfRule>
    <cfRule type="expression" dxfId="1775" priority="567">
      <formula>(#REF!="IN")</formula>
    </cfRule>
    <cfRule type="expression" dxfId="1774" priority="568">
      <formula>(#REF!="me")</formula>
    </cfRule>
  </conditionalFormatting>
  <conditionalFormatting sqref="F91:G91">
    <cfRule type="expression" dxfId="1773" priority="561">
      <formula>(am="me")</formula>
    </cfRule>
    <cfRule type="expression" dxfId="1772" priority="562">
      <formula>(#REF!="MA")</formula>
    </cfRule>
    <cfRule type="expression" dxfId="1771" priority="563">
      <formula>(#REF!="IN")</formula>
    </cfRule>
    <cfRule type="expression" dxfId="1770" priority="564">
      <formula>(#REF!="me")</formula>
    </cfRule>
  </conditionalFormatting>
  <conditionalFormatting sqref="F93:G94">
    <cfRule type="expression" dxfId="1769" priority="557">
      <formula>(am="me")</formula>
    </cfRule>
    <cfRule type="expression" dxfId="1768" priority="558">
      <formula>(#REF!="MA")</formula>
    </cfRule>
    <cfRule type="expression" dxfId="1767" priority="559">
      <formula>(#REF!="IN")</formula>
    </cfRule>
    <cfRule type="expression" dxfId="1766" priority="560">
      <formula>(#REF!="me")</formula>
    </cfRule>
  </conditionalFormatting>
  <conditionalFormatting sqref="F96:F99">
    <cfRule type="expression" dxfId="1765" priority="553">
      <formula>(am="me")</formula>
    </cfRule>
    <cfRule type="expression" dxfId="1764" priority="554">
      <formula>(#REF!="MA")</formula>
    </cfRule>
    <cfRule type="expression" dxfId="1763" priority="555">
      <formula>(#REF!="IN")</formula>
    </cfRule>
    <cfRule type="expression" dxfId="1762" priority="556">
      <formula>(#REF!="me")</formula>
    </cfRule>
  </conditionalFormatting>
  <conditionalFormatting sqref="F101:G102">
    <cfRule type="expression" dxfId="1761" priority="549">
      <formula>(am="me")</formula>
    </cfRule>
    <cfRule type="expression" dxfId="1760" priority="550">
      <formula>(#REF!="MA")</formula>
    </cfRule>
    <cfRule type="expression" dxfId="1759" priority="551">
      <formula>(#REF!="IN")</formula>
    </cfRule>
    <cfRule type="expression" dxfId="1758" priority="552">
      <formula>(#REF!="me")</formula>
    </cfRule>
  </conditionalFormatting>
  <conditionalFormatting sqref="F242">
    <cfRule type="expression" dxfId="1757" priority="545">
      <formula>(am="me")</formula>
    </cfRule>
    <cfRule type="expression" dxfId="1756" priority="546">
      <formula>(#REF!="MA")</formula>
    </cfRule>
    <cfRule type="expression" dxfId="1755" priority="547">
      <formula>(#REF!="IN")</formula>
    </cfRule>
    <cfRule type="expression" dxfId="1754" priority="548">
      <formula>(#REF!="me")</formula>
    </cfRule>
  </conditionalFormatting>
  <conditionalFormatting sqref="F243">
    <cfRule type="expression" dxfId="1753" priority="541">
      <formula>(am="me")</formula>
    </cfRule>
    <cfRule type="expression" dxfId="1752" priority="542">
      <formula>(#REF!="MA")</formula>
    </cfRule>
    <cfRule type="expression" dxfId="1751" priority="543">
      <formula>(#REF!="IN")</formula>
    </cfRule>
    <cfRule type="expression" dxfId="1750" priority="544">
      <formula>(#REF!="me")</formula>
    </cfRule>
  </conditionalFormatting>
  <conditionalFormatting sqref="F244:F245">
    <cfRule type="expression" dxfId="1749" priority="537">
      <formula>(am="me")</formula>
    </cfRule>
    <cfRule type="expression" dxfId="1748" priority="538">
      <formula>(#REF!="MA")</formula>
    </cfRule>
    <cfRule type="expression" dxfId="1747" priority="539">
      <formula>(#REF!="IN")</formula>
    </cfRule>
    <cfRule type="expression" dxfId="1746" priority="540">
      <formula>(#REF!="me")</formula>
    </cfRule>
  </conditionalFormatting>
  <conditionalFormatting sqref="F246:F248">
    <cfRule type="expression" dxfId="1745" priority="533">
      <formula>(am="me")</formula>
    </cfRule>
    <cfRule type="expression" dxfId="1744" priority="534">
      <formula>(#REF!="MA")</formula>
    </cfRule>
    <cfRule type="expression" dxfId="1743" priority="535">
      <formula>(#REF!="IN")</formula>
    </cfRule>
    <cfRule type="expression" dxfId="1742" priority="536">
      <formula>(#REF!="me")</formula>
    </cfRule>
  </conditionalFormatting>
  <conditionalFormatting sqref="D14:D23">
    <cfRule type="expression" dxfId="1741" priority="525">
      <formula>(am="me")</formula>
    </cfRule>
    <cfRule type="expression" dxfId="1740" priority="526">
      <formula>(#REF!="MA")</formula>
    </cfRule>
    <cfRule type="expression" dxfId="1739" priority="527">
      <formula>(#REF!="IN")</formula>
    </cfRule>
    <cfRule type="expression" dxfId="1738" priority="528">
      <formula>(#REF!="me")</formula>
    </cfRule>
  </conditionalFormatting>
  <conditionalFormatting sqref="D25:D32">
    <cfRule type="expression" dxfId="1737" priority="521">
      <formula>(am="me")</formula>
    </cfRule>
    <cfRule type="expression" dxfId="1736" priority="522">
      <formula>(#REF!="MA")</formula>
    </cfRule>
    <cfRule type="expression" dxfId="1735" priority="523">
      <formula>(#REF!="IN")</formula>
    </cfRule>
    <cfRule type="expression" dxfId="1734" priority="524">
      <formula>(#REF!="me")</formula>
    </cfRule>
  </conditionalFormatting>
  <conditionalFormatting sqref="D34:D39">
    <cfRule type="expression" dxfId="1733" priority="517">
      <formula>(am="me")</formula>
    </cfRule>
    <cfRule type="expression" dxfId="1732" priority="518">
      <formula>(#REF!="MA")</formula>
    </cfRule>
    <cfRule type="expression" dxfId="1731" priority="519">
      <formula>(#REF!="IN")</formula>
    </cfRule>
    <cfRule type="expression" dxfId="1730" priority="520">
      <formula>(#REF!="me")</formula>
    </cfRule>
  </conditionalFormatting>
  <conditionalFormatting sqref="D41:D60">
    <cfRule type="expression" dxfId="1729" priority="513">
      <formula>(am="me")</formula>
    </cfRule>
    <cfRule type="expression" dxfId="1728" priority="514">
      <formula>(#REF!="MA")</formula>
    </cfRule>
    <cfRule type="expression" dxfId="1727" priority="515">
      <formula>(#REF!="IN")</formula>
    </cfRule>
    <cfRule type="expression" dxfId="1726" priority="516">
      <formula>(#REF!="me")</formula>
    </cfRule>
  </conditionalFormatting>
  <conditionalFormatting sqref="D62:D63">
    <cfRule type="expression" dxfId="1725" priority="509">
      <formula>(am="me")</formula>
    </cfRule>
    <cfRule type="expression" dxfId="1724" priority="510">
      <formula>(#REF!="MA")</formula>
    </cfRule>
    <cfRule type="expression" dxfId="1723" priority="511">
      <formula>(#REF!="IN")</formula>
    </cfRule>
    <cfRule type="expression" dxfId="1722" priority="512">
      <formula>(#REF!="me")</formula>
    </cfRule>
  </conditionalFormatting>
  <conditionalFormatting sqref="D65:D67">
    <cfRule type="expression" dxfId="1721" priority="505">
      <formula>(am="me")</formula>
    </cfRule>
    <cfRule type="expression" dxfId="1720" priority="506">
      <formula>(#REF!="MA")</formula>
    </cfRule>
    <cfRule type="expression" dxfId="1719" priority="507">
      <formula>(#REF!="IN")</formula>
    </cfRule>
    <cfRule type="expression" dxfId="1718" priority="508">
      <formula>(#REF!="me")</formula>
    </cfRule>
  </conditionalFormatting>
  <conditionalFormatting sqref="D69:D76">
    <cfRule type="expression" dxfId="1717" priority="501">
      <formula>(am="me")</formula>
    </cfRule>
    <cfRule type="expression" dxfId="1716" priority="502">
      <formula>(#REF!="MA")</formula>
    </cfRule>
    <cfRule type="expression" dxfId="1715" priority="503">
      <formula>(#REF!="IN")</formula>
    </cfRule>
    <cfRule type="expression" dxfId="1714" priority="504">
      <formula>(#REF!="me")</formula>
    </cfRule>
  </conditionalFormatting>
  <conditionalFormatting sqref="D78:D82">
    <cfRule type="expression" dxfId="1713" priority="497">
      <formula>(am="me")</formula>
    </cfRule>
    <cfRule type="expression" dxfId="1712" priority="498">
      <formula>(#REF!="MA")</formula>
    </cfRule>
    <cfRule type="expression" dxfId="1711" priority="499">
      <formula>(#REF!="IN")</formula>
    </cfRule>
    <cfRule type="expression" dxfId="1710" priority="500">
      <formula>(#REF!="me")</formula>
    </cfRule>
  </conditionalFormatting>
  <conditionalFormatting sqref="D84:D89">
    <cfRule type="expression" dxfId="1709" priority="493">
      <formula>(am="me")</formula>
    </cfRule>
    <cfRule type="expression" dxfId="1708" priority="494">
      <formula>(#REF!="MA")</formula>
    </cfRule>
    <cfRule type="expression" dxfId="1707" priority="495">
      <formula>(#REF!="IN")</formula>
    </cfRule>
    <cfRule type="expression" dxfId="1706" priority="496">
      <formula>(#REF!="me")</formula>
    </cfRule>
  </conditionalFormatting>
  <conditionalFormatting sqref="D91">
    <cfRule type="expression" dxfId="1705" priority="489">
      <formula>(am="me")</formula>
    </cfRule>
    <cfRule type="expression" dxfId="1704" priority="490">
      <formula>(#REF!="MA")</formula>
    </cfRule>
    <cfRule type="expression" dxfId="1703" priority="491">
      <formula>(#REF!="IN")</formula>
    </cfRule>
    <cfRule type="expression" dxfId="1702" priority="492">
      <formula>(#REF!="me")</formula>
    </cfRule>
  </conditionalFormatting>
  <conditionalFormatting sqref="D93:D94">
    <cfRule type="expression" dxfId="1701" priority="485">
      <formula>(am="me")</formula>
    </cfRule>
    <cfRule type="expression" dxfId="1700" priority="486">
      <formula>(#REF!="MA")</formula>
    </cfRule>
    <cfRule type="expression" dxfId="1699" priority="487">
      <formula>(#REF!="IN")</formula>
    </cfRule>
    <cfRule type="expression" dxfId="1698" priority="488">
      <formula>(#REF!="me")</formula>
    </cfRule>
  </conditionalFormatting>
  <conditionalFormatting sqref="D96:D99">
    <cfRule type="expression" dxfId="1697" priority="481">
      <formula>(am="me")</formula>
    </cfRule>
    <cfRule type="expression" dxfId="1696" priority="482">
      <formula>(#REF!="MA")</formula>
    </cfRule>
    <cfRule type="expression" dxfId="1695" priority="483">
      <formula>(#REF!="IN")</formula>
    </cfRule>
    <cfRule type="expression" dxfId="1694" priority="484">
      <formula>(#REF!="me")</formula>
    </cfRule>
  </conditionalFormatting>
  <conditionalFormatting sqref="D101:D107">
    <cfRule type="expression" dxfId="1693" priority="477">
      <formula>(am="me")</formula>
    </cfRule>
    <cfRule type="expression" dxfId="1692" priority="478">
      <formula>(#REF!="MA")</formula>
    </cfRule>
    <cfRule type="expression" dxfId="1691" priority="479">
      <formula>(#REF!="IN")</formula>
    </cfRule>
    <cfRule type="expression" dxfId="1690" priority="480">
      <formula>(#REF!="me")</formula>
    </cfRule>
  </conditionalFormatting>
  <conditionalFormatting sqref="D109">
    <cfRule type="expression" dxfId="1689" priority="473">
      <formula>(am="me")</formula>
    </cfRule>
    <cfRule type="expression" dxfId="1688" priority="474">
      <formula>(#REF!="MA")</formula>
    </cfRule>
    <cfRule type="expression" dxfId="1687" priority="475">
      <formula>(#REF!="IN")</formula>
    </cfRule>
    <cfRule type="expression" dxfId="1686" priority="476">
      <formula>(#REF!="me")</formula>
    </cfRule>
  </conditionalFormatting>
  <conditionalFormatting sqref="D111:D116">
    <cfRule type="expression" dxfId="1685" priority="469">
      <formula>(am="me")</formula>
    </cfRule>
    <cfRule type="expression" dxfId="1684" priority="470">
      <formula>(#REF!="MA")</formula>
    </cfRule>
    <cfRule type="expression" dxfId="1683" priority="471">
      <formula>(#REF!="IN")</formula>
    </cfRule>
    <cfRule type="expression" dxfId="1682" priority="472">
      <formula>(#REF!="me")</formula>
    </cfRule>
  </conditionalFormatting>
  <conditionalFormatting sqref="D118">
    <cfRule type="expression" dxfId="1681" priority="465">
      <formula>(am="me")</formula>
    </cfRule>
    <cfRule type="expression" dxfId="1680" priority="466">
      <formula>(#REF!="MA")</formula>
    </cfRule>
    <cfRule type="expression" dxfId="1679" priority="467">
      <formula>(#REF!="IN")</formula>
    </cfRule>
    <cfRule type="expression" dxfId="1678" priority="468">
      <formula>(#REF!="me")</formula>
    </cfRule>
  </conditionalFormatting>
  <conditionalFormatting sqref="D120:D130">
    <cfRule type="expression" dxfId="1677" priority="461">
      <formula>(am="me")</formula>
    </cfRule>
    <cfRule type="expression" dxfId="1676" priority="462">
      <formula>(#REF!="MA")</formula>
    </cfRule>
    <cfRule type="expression" dxfId="1675" priority="463">
      <formula>(#REF!="IN")</formula>
    </cfRule>
    <cfRule type="expression" dxfId="1674" priority="464">
      <formula>(#REF!="me")</formula>
    </cfRule>
  </conditionalFormatting>
  <conditionalFormatting sqref="D132">
    <cfRule type="expression" dxfId="1673" priority="457">
      <formula>(am="me")</formula>
    </cfRule>
    <cfRule type="expression" dxfId="1672" priority="458">
      <formula>(#REF!="MA")</formula>
    </cfRule>
    <cfRule type="expression" dxfId="1671" priority="459">
      <formula>(#REF!="IN")</formula>
    </cfRule>
    <cfRule type="expression" dxfId="1670" priority="460">
      <formula>(#REF!="me")</formula>
    </cfRule>
  </conditionalFormatting>
  <conditionalFormatting sqref="D134">
    <cfRule type="expression" dxfId="1669" priority="453">
      <formula>(am="me")</formula>
    </cfRule>
    <cfRule type="expression" dxfId="1668" priority="454">
      <formula>(#REF!="MA")</formula>
    </cfRule>
    <cfRule type="expression" dxfId="1667" priority="455">
      <formula>(#REF!="IN")</formula>
    </cfRule>
    <cfRule type="expression" dxfId="1666" priority="456">
      <formula>(#REF!="me")</formula>
    </cfRule>
  </conditionalFormatting>
  <conditionalFormatting sqref="D136:D142">
    <cfRule type="expression" dxfId="1665" priority="449">
      <formula>(am="me")</formula>
    </cfRule>
    <cfRule type="expression" dxfId="1664" priority="450">
      <formula>(#REF!="MA")</formula>
    </cfRule>
    <cfRule type="expression" dxfId="1663" priority="451">
      <formula>(#REF!="IN")</formula>
    </cfRule>
    <cfRule type="expression" dxfId="1662" priority="452">
      <formula>(#REF!="me")</formula>
    </cfRule>
  </conditionalFormatting>
  <conditionalFormatting sqref="D144:D204">
    <cfRule type="expression" dxfId="1661" priority="445">
      <formula>(am="me")</formula>
    </cfRule>
    <cfRule type="expression" dxfId="1660" priority="446">
      <formula>(#REF!="MA")</formula>
    </cfRule>
    <cfRule type="expression" dxfId="1659" priority="447">
      <formula>(#REF!="IN")</formula>
    </cfRule>
    <cfRule type="expression" dxfId="1658" priority="448">
      <formula>(#REF!="me")</formula>
    </cfRule>
  </conditionalFormatting>
  <conditionalFormatting sqref="D206:D231">
    <cfRule type="expression" dxfId="1657" priority="441">
      <formula>(am="me")</formula>
    </cfRule>
    <cfRule type="expression" dxfId="1656" priority="442">
      <formula>(#REF!="MA")</formula>
    </cfRule>
    <cfRule type="expression" dxfId="1655" priority="443">
      <formula>(#REF!="IN")</formula>
    </cfRule>
    <cfRule type="expression" dxfId="1654" priority="444">
      <formula>(#REF!="me")</formula>
    </cfRule>
  </conditionalFormatting>
  <conditionalFormatting sqref="D233:D253">
    <cfRule type="expression" dxfId="1653" priority="437">
      <formula>(am="me")</formula>
    </cfRule>
    <cfRule type="expression" dxfId="1652" priority="438">
      <formula>(#REF!="MA")</formula>
    </cfRule>
    <cfRule type="expression" dxfId="1651" priority="439">
      <formula>(#REF!="IN")</formula>
    </cfRule>
    <cfRule type="expression" dxfId="1650" priority="440">
      <formula>(#REF!="me")</formula>
    </cfRule>
  </conditionalFormatting>
  <conditionalFormatting sqref="D255:D273">
    <cfRule type="expression" dxfId="1649" priority="433">
      <formula>(am="me")</formula>
    </cfRule>
    <cfRule type="expression" dxfId="1648" priority="434">
      <formula>(#REF!="MA")</formula>
    </cfRule>
    <cfRule type="expression" dxfId="1647" priority="435">
      <formula>(#REF!="IN")</formula>
    </cfRule>
    <cfRule type="expression" dxfId="1646" priority="436">
      <formula>(#REF!="me")</formula>
    </cfRule>
  </conditionalFormatting>
  <conditionalFormatting sqref="D275:D286">
    <cfRule type="expression" dxfId="1645" priority="429">
      <formula>(am="me")</formula>
    </cfRule>
    <cfRule type="expression" dxfId="1644" priority="430">
      <formula>(#REF!="MA")</formula>
    </cfRule>
    <cfRule type="expression" dxfId="1643" priority="431">
      <formula>(#REF!="IN")</formula>
    </cfRule>
    <cfRule type="expression" dxfId="1642" priority="432">
      <formula>(#REF!="me")</formula>
    </cfRule>
  </conditionalFormatting>
  <conditionalFormatting sqref="D288:D295">
    <cfRule type="expression" dxfId="1641" priority="425">
      <formula>(am="me")</formula>
    </cfRule>
    <cfRule type="expression" dxfId="1640" priority="426">
      <formula>(#REF!="MA")</formula>
    </cfRule>
    <cfRule type="expression" dxfId="1639" priority="427">
      <formula>(#REF!="IN")</formula>
    </cfRule>
    <cfRule type="expression" dxfId="1638" priority="428">
      <formula>(#REF!="me")</formula>
    </cfRule>
  </conditionalFormatting>
  <conditionalFormatting sqref="D297:D323">
    <cfRule type="expression" dxfId="1637" priority="421">
      <formula>(am="me")</formula>
    </cfRule>
    <cfRule type="expression" dxfId="1636" priority="422">
      <formula>(#REF!="MA")</formula>
    </cfRule>
    <cfRule type="expression" dxfId="1635" priority="423">
      <formula>(#REF!="IN")</formula>
    </cfRule>
    <cfRule type="expression" dxfId="1634" priority="424">
      <formula>(#REF!="me")</formula>
    </cfRule>
  </conditionalFormatting>
  <conditionalFormatting sqref="D325:D331">
    <cfRule type="expression" dxfId="1633" priority="417">
      <formula>(am="me")</formula>
    </cfRule>
    <cfRule type="expression" dxfId="1632" priority="418">
      <formula>(#REF!="MA")</formula>
    </cfRule>
    <cfRule type="expression" dxfId="1631" priority="419">
      <formula>(#REF!="IN")</formula>
    </cfRule>
    <cfRule type="expression" dxfId="1630" priority="420">
      <formula>(#REF!="me")</formula>
    </cfRule>
  </conditionalFormatting>
  <conditionalFormatting sqref="D333:D335">
    <cfRule type="expression" dxfId="1629" priority="409">
      <formula>(am="me")</formula>
    </cfRule>
    <cfRule type="expression" dxfId="1628" priority="410">
      <formula>(#REF!="MA")</formula>
    </cfRule>
    <cfRule type="expression" dxfId="1627" priority="411">
      <formula>(#REF!="IN")</formula>
    </cfRule>
    <cfRule type="expression" dxfId="1626" priority="412">
      <formula>(#REF!="me")</formula>
    </cfRule>
  </conditionalFormatting>
  <conditionalFormatting sqref="D337">
    <cfRule type="expression" dxfId="1625" priority="405">
      <formula>(am="me")</formula>
    </cfRule>
    <cfRule type="expression" dxfId="1624" priority="406">
      <formula>(#REF!="MA")</formula>
    </cfRule>
    <cfRule type="expression" dxfId="1623" priority="407">
      <formula>(#REF!="IN")</formula>
    </cfRule>
    <cfRule type="expression" dxfId="1622" priority="408">
      <formula>(#REF!="me")</formula>
    </cfRule>
  </conditionalFormatting>
  <conditionalFormatting sqref="D339:D367">
    <cfRule type="expression" dxfId="1621" priority="401">
      <formula>(am="me")</formula>
    </cfRule>
    <cfRule type="expression" dxfId="1620" priority="402">
      <formula>(#REF!="MA")</formula>
    </cfRule>
    <cfRule type="expression" dxfId="1619" priority="403">
      <formula>(#REF!="IN")</formula>
    </cfRule>
    <cfRule type="expression" dxfId="1618" priority="404">
      <formula>(#REF!="me")</formula>
    </cfRule>
  </conditionalFormatting>
  <conditionalFormatting sqref="D369:D511">
    <cfRule type="expression" dxfId="1617" priority="397">
      <formula>(am="me")</formula>
    </cfRule>
    <cfRule type="expression" dxfId="1616" priority="398">
      <formula>(#REF!="MA")</formula>
    </cfRule>
    <cfRule type="expression" dxfId="1615" priority="399">
      <formula>(#REF!="IN")</formula>
    </cfRule>
    <cfRule type="expression" dxfId="1614" priority="400">
      <formula>(#REF!="me")</formula>
    </cfRule>
  </conditionalFormatting>
  <conditionalFormatting sqref="D514:D535">
    <cfRule type="expression" dxfId="1613" priority="393">
      <formula>(am="me")</formula>
    </cfRule>
    <cfRule type="expression" dxfId="1612" priority="394">
      <formula>(#REF!="MA")</formula>
    </cfRule>
    <cfRule type="expression" dxfId="1611" priority="395">
      <formula>(#REF!="IN")</formula>
    </cfRule>
    <cfRule type="expression" dxfId="1610" priority="396">
      <formula>(#REF!="me")</formula>
    </cfRule>
  </conditionalFormatting>
  <conditionalFormatting sqref="D537:D548">
    <cfRule type="expression" dxfId="1609" priority="389">
      <formula>(am="me")</formula>
    </cfRule>
    <cfRule type="expression" dxfId="1608" priority="390">
      <formula>(#REF!="MA")</formula>
    </cfRule>
    <cfRule type="expression" dxfId="1607" priority="391">
      <formula>(#REF!="IN")</formula>
    </cfRule>
    <cfRule type="expression" dxfId="1606" priority="392">
      <formula>(#REF!="me")</formula>
    </cfRule>
  </conditionalFormatting>
  <conditionalFormatting sqref="D550:D551">
    <cfRule type="expression" dxfId="1605" priority="385">
      <formula>(am="me")</formula>
    </cfRule>
    <cfRule type="expression" dxfId="1604" priority="386">
      <formula>(#REF!="MA")</formula>
    </cfRule>
    <cfRule type="expression" dxfId="1603" priority="387">
      <formula>(#REF!="IN")</formula>
    </cfRule>
    <cfRule type="expression" dxfId="1602" priority="388">
      <formula>(#REF!="me")</formula>
    </cfRule>
  </conditionalFormatting>
  <conditionalFormatting sqref="D552">
    <cfRule type="expression" dxfId="1601" priority="381">
      <formula>(am="me")</formula>
    </cfRule>
    <cfRule type="expression" dxfId="1600" priority="382">
      <formula>(#REF!="MA")</formula>
    </cfRule>
    <cfRule type="expression" dxfId="1599" priority="383">
      <formula>(#REF!="IN")</formula>
    </cfRule>
    <cfRule type="expression" dxfId="1598" priority="384">
      <formula>(#REF!="me")</formula>
    </cfRule>
  </conditionalFormatting>
  <conditionalFormatting sqref="D554:D559">
    <cfRule type="expression" dxfId="1597" priority="377">
      <formula>(am="me")</formula>
    </cfRule>
    <cfRule type="expression" dxfId="1596" priority="378">
      <formula>(#REF!="MA")</formula>
    </cfRule>
    <cfRule type="expression" dxfId="1595" priority="379">
      <formula>(#REF!="IN")</formula>
    </cfRule>
    <cfRule type="expression" dxfId="1594" priority="380">
      <formula>(#REF!="me")</formula>
    </cfRule>
  </conditionalFormatting>
  <conditionalFormatting sqref="D561:D579">
    <cfRule type="expression" dxfId="1593" priority="373">
      <formula>(am="me")</formula>
    </cfRule>
    <cfRule type="expression" dxfId="1592" priority="374">
      <formula>(#REF!="MA")</formula>
    </cfRule>
    <cfRule type="expression" dxfId="1591" priority="375">
      <formula>(#REF!="IN")</formula>
    </cfRule>
    <cfRule type="expression" dxfId="1590" priority="376">
      <formula>(#REF!="me")</formula>
    </cfRule>
  </conditionalFormatting>
  <conditionalFormatting sqref="D581:D609">
    <cfRule type="expression" dxfId="1589" priority="369">
      <formula>(am="me")</formula>
    </cfRule>
    <cfRule type="expression" dxfId="1588" priority="370">
      <formula>(#REF!="MA")</formula>
    </cfRule>
    <cfRule type="expression" dxfId="1587" priority="371">
      <formula>(#REF!="IN")</formula>
    </cfRule>
    <cfRule type="expression" dxfId="1586" priority="372">
      <formula>(#REF!="me")</formula>
    </cfRule>
  </conditionalFormatting>
  <conditionalFormatting sqref="D611:D627">
    <cfRule type="expression" dxfId="1585" priority="365">
      <formula>(am="me")</formula>
    </cfRule>
    <cfRule type="expression" dxfId="1584" priority="366">
      <formula>(#REF!="MA")</formula>
    </cfRule>
    <cfRule type="expression" dxfId="1583" priority="367">
      <formula>(#REF!="IN")</formula>
    </cfRule>
    <cfRule type="expression" dxfId="1582" priority="368">
      <formula>(#REF!="me")</formula>
    </cfRule>
  </conditionalFormatting>
  <conditionalFormatting sqref="D629:D645">
    <cfRule type="expression" dxfId="1581" priority="361">
      <formula>(am="me")</formula>
    </cfRule>
    <cfRule type="expression" dxfId="1580" priority="362">
      <formula>(#REF!="MA")</formula>
    </cfRule>
    <cfRule type="expression" dxfId="1579" priority="363">
      <formula>(#REF!="IN")</formula>
    </cfRule>
    <cfRule type="expression" dxfId="1578" priority="364">
      <formula>(#REF!="me")</formula>
    </cfRule>
  </conditionalFormatting>
  <conditionalFormatting sqref="D647:D657">
    <cfRule type="expression" dxfId="1577" priority="357">
      <formula>(am="me")</formula>
    </cfRule>
    <cfRule type="expression" dxfId="1576" priority="358">
      <formula>(#REF!="MA")</formula>
    </cfRule>
    <cfRule type="expression" dxfId="1575" priority="359">
      <formula>(#REF!="IN")</formula>
    </cfRule>
    <cfRule type="expression" dxfId="1574" priority="360">
      <formula>(#REF!="me")</formula>
    </cfRule>
  </conditionalFormatting>
  <conditionalFormatting sqref="D659">
    <cfRule type="expression" dxfId="1573" priority="353">
      <formula>(am="me")</formula>
    </cfRule>
    <cfRule type="expression" dxfId="1572" priority="354">
      <formula>(#REF!="MA")</formula>
    </cfRule>
    <cfRule type="expression" dxfId="1571" priority="355">
      <formula>(#REF!="IN")</formula>
    </cfRule>
    <cfRule type="expression" dxfId="1570" priority="356">
      <formula>(#REF!="me")</formula>
    </cfRule>
  </conditionalFormatting>
  <conditionalFormatting sqref="D662:D663">
    <cfRule type="expression" dxfId="1569" priority="349">
      <formula>(am="me")</formula>
    </cfRule>
    <cfRule type="expression" dxfId="1568" priority="350">
      <formula>(#REF!="MA")</formula>
    </cfRule>
    <cfRule type="expression" dxfId="1567" priority="351">
      <formula>(#REF!="IN")</formula>
    </cfRule>
    <cfRule type="expression" dxfId="1566" priority="352">
      <formula>(#REF!="me")</formula>
    </cfRule>
  </conditionalFormatting>
  <conditionalFormatting sqref="D665:D668">
    <cfRule type="expression" dxfId="1565" priority="345">
      <formula>(am="me")</formula>
    </cfRule>
    <cfRule type="expression" dxfId="1564" priority="346">
      <formula>(#REF!="MA")</formula>
    </cfRule>
    <cfRule type="expression" dxfId="1563" priority="347">
      <formula>(#REF!="IN")</formula>
    </cfRule>
    <cfRule type="expression" dxfId="1562" priority="348">
      <formula>(#REF!="me")</formula>
    </cfRule>
  </conditionalFormatting>
  <conditionalFormatting sqref="D670:D674">
    <cfRule type="expression" dxfId="1561" priority="341">
      <formula>(am="me")</formula>
    </cfRule>
    <cfRule type="expression" dxfId="1560" priority="342">
      <formula>(#REF!="MA")</formula>
    </cfRule>
    <cfRule type="expression" dxfId="1559" priority="343">
      <formula>(#REF!="IN")</formula>
    </cfRule>
    <cfRule type="expression" dxfId="1558" priority="344">
      <formula>(#REF!="me")</formula>
    </cfRule>
  </conditionalFormatting>
  <conditionalFormatting sqref="D676:D691">
    <cfRule type="expression" dxfId="1557" priority="337">
      <formula>(am="me")</formula>
    </cfRule>
    <cfRule type="expression" dxfId="1556" priority="338">
      <formula>(#REF!="MA")</formula>
    </cfRule>
    <cfRule type="expression" dxfId="1555" priority="339">
      <formula>(#REF!="IN")</formula>
    </cfRule>
    <cfRule type="expression" dxfId="1554" priority="340">
      <formula>(#REF!="me")</formula>
    </cfRule>
  </conditionalFormatting>
  <conditionalFormatting sqref="D693:D694">
    <cfRule type="expression" dxfId="1553" priority="333">
      <formula>(am="me")</formula>
    </cfRule>
    <cfRule type="expression" dxfId="1552" priority="334">
      <formula>(#REF!="MA")</formula>
    </cfRule>
    <cfRule type="expression" dxfId="1551" priority="335">
      <formula>(#REF!="IN")</formula>
    </cfRule>
    <cfRule type="expression" dxfId="1550" priority="336">
      <formula>(#REF!="me")</formula>
    </cfRule>
  </conditionalFormatting>
  <conditionalFormatting sqref="D696:D698">
    <cfRule type="expression" dxfId="1549" priority="329">
      <formula>(am="me")</formula>
    </cfRule>
    <cfRule type="expression" dxfId="1548" priority="330">
      <formula>(#REF!="MA")</formula>
    </cfRule>
    <cfRule type="expression" dxfId="1547" priority="331">
      <formula>(#REF!="IN")</formula>
    </cfRule>
    <cfRule type="expression" dxfId="1546" priority="332">
      <formula>(#REF!="me")</formula>
    </cfRule>
  </conditionalFormatting>
  <conditionalFormatting sqref="D700">
    <cfRule type="expression" dxfId="1545" priority="325">
      <formula>(am="me")</formula>
    </cfRule>
    <cfRule type="expression" dxfId="1544" priority="326">
      <formula>(#REF!="MA")</formula>
    </cfRule>
    <cfRule type="expression" dxfId="1543" priority="327">
      <formula>(#REF!="IN")</formula>
    </cfRule>
    <cfRule type="expression" dxfId="1542" priority="328">
      <formula>(#REF!="me")</formula>
    </cfRule>
  </conditionalFormatting>
  <conditionalFormatting sqref="D702:D706">
    <cfRule type="expression" dxfId="1541" priority="321">
      <formula>(am="me")</formula>
    </cfRule>
    <cfRule type="expression" dxfId="1540" priority="322">
      <formula>(#REF!="MA")</formula>
    </cfRule>
    <cfRule type="expression" dxfId="1539" priority="323">
      <formula>(#REF!="IN")</formula>
    </cfRule>
    <cfRule type="expression" dxfId="1538" priority="324">
      <formula>(#REF!="me")</formula>
    </cfRule>
  </conditionalFormatting>
  <conditionalFormatting sqref="D708">
    <cfRule type="expression" dxfId="1537" priority="317">
      <formula>(am="me")</formula>
    </cfRule>
    <cfRule type="expression" dxfId="1536" priority="318">
      <formula>(#REF!="MA")</formula>
    </cfRule>
    <cfRule type="expression" dxfId="1535" priority="319">
      <formula>(#REF!="IN")</formula>
    </cfRule>
    <cfRule type="expression" dxfId="1534" priority="320">
      <formula>(#REF!="me")</formula>
    </cfRule>
  </conditionalFormatting>
  <conditionalFormatting sqref="D710:D714">
    <cfRule type="expression" dxfId="1533" priority="313">
      <formula>(am="me")</formula>
    </cfRule>
    <cfRule type="expression" dxfId="1532" priority="314">
      <formula>(#REF!="MA")</formula>
    </cfRule>
    <cfRule type="expression" dxfId="1531" priority="315">
      <formula>(#REF!="IN")</formula>
    </cfRule>
    <cfRule type="expression" dxfId="1530" priority="316">
      <formula>(#REF!="me")</formula>
    </cfRule>
  </conditionalFormatting>
  <conditionalFormatting sqref="D716">
    <cfRule type="expression" dxfId="1529" priority="309">
      <formula>(am="me")</formula>
    </cfRule>
    <cfRule type="expression" dxfId="1528" priority="310">
      <formula>(#REF!="MA")</formula>
    </cfRule>
    <cfRule type="expression" dxfId="1527" priority="311">
      <formula>(#REF!="IN")</formula>
    </cfRule>
    <cfRule type="expression" dxfId="1526" priority="312">
      <formula>(#REF!="me")</formula>
    </cfRule>
  </conditionalFormatting>
  <conditionalFormatting sqref="D718">
    <cfRule type="expression" dxfId="1525" priority="305">
      <formula>(am="me")</formula>
    </cfRule>
    <cfRule type="expression" dxfId="1524" priority="306">
      <formula>(#REF!="MA")</formula>
    </cfRule>
    <cfRule type="expression" dxfId="1523" priority="307">
      <formula>(#REF!="IN")</formula>
    </cfRule>
    <cfRule type="expression" dxfId="1522" priority="308">
      <formula>(#REF!="me")</formula>
    </cfRule>
  </conditionalFormatting>
  <conditionalFormatting sqref="D720:D722">
    <cfRule type="expression" dxfId="1521" priority="301">
      <formula>(am="me")</formula>
    </cfRule>
    <cfRule type="expression" dxfId="1520" priority="302">
      <formula>(#REF!="MA")</formula>
    </cfRule>
    <cfRule type="expression" dxfId="1519" priority="303">
      <formula>(#REF!="IN")</formula>
    </cfRule>
    <cfRule type="expression" dxfId="1518" priority="304">
      <formula>(#REF!="me")</formula>
    </cfRule>
  </conditionalFormatting>
  <conditionalFormatting sqref="D724:D728">
    <cfRule type="expression" dxfId="1517" priority="297">
      <formula>(am="me")</formula>
    </cfRule>
    <cfRule type="expression" dxfId="1516" priority="298">
      <formula>(#REF!="MA")</formula>
    </cfRule>
    <cfRule type="expression" dxfId="1515" priority="299">
      <formula>(#REF!="IN")</formula>
    </cfRule>
    <cfRule type="expression" dxfId="1514" priority="300">
      <formula>(#REF!="me")</formula>
    </cfRule>
  </conditionalFormatting>
  <conditionalFormatting sqref="D730:D733">
    <cfRule type="expression" dxfId="1513" priority="293">
      <formula>(am="me")</formula>
    </cfRule>
    <cfRule type="expression" dxfId="1512" priority="294">
      <formula>(#REF!="MA")</formula>
    </cfRule>
    <cfRule type="expression" dxfId="1511" priority="295">
      <formula>(#REF!="IN")</formula>
    </cfRule>
    <cfRule type="expression" dxfId="1510" priority="296">
      <formula>(#REF!="me")</formula>
    </cfRule>
  </conditionalFormatting>
  <conditionalFormatting sqref="D735:D736">
    <cfRule type="expression" dxfId="1509" priority="289">
      <formula>(am="me")</formula>
    </cfRule>
    <cfRule type="expression" dxfId="1508" priority="290">
      <formula>(#REF!="MA")</formula>
    </cfRule>
    <cfRule type="expression" dxfId="1507" priority="291">
      <formula>(#REF!="IN")</formula>
    </cfRule>
    <cfRule type="expression" dxfId="1506" priority="292">
      <formula>(#REF!="me")</formula>
    </cfRule>
  </conditionalFormatting>
  <conditionalFormatting sqref="D738:D741">
    <cfRule type="expression" dxfId="1505" priority="285">
      <formula>(am="me")</formula>
    </cfRule>
    <cfRule type="expression" dxfId="1504" priority="286">
      <formula>(#REF!="MA")</formula>
    </cfRule>
    <cfRule type="expression" dxfId="1503" priority="287">
      <formula>(#REF!="IN")</formula>
    </cfRule>
    <cfRule type="expression" dxfId="1502" priority="288">
      <formula>(#REF!="me")</formula>
    </cfRule>
  </conditionalFormatting>
  <conditionalFormatting sqref="D743:D744">
    <cfRule type="expression" dxfId="1501" priority="281">
      <formula>(am="me")</formula>
    </cfRule>
    <cfRule type="expression" dxfId="1500" priority="282">
      <formula>(#REF!="MA")</formula>
    </cfRule>
    <cfRule type="expression" dxfId="1499" priority="283">
      <formula>(#REF!="IN")</formula>
    </cfRule>
    <cfRule type="expression" dxfId="1498" priority="284">
      <formula>(#REF!="me")</formula>
    </cfRule>
  </conditionalFormatting>
  <conditionalFormatting sqref="D746:D747">
    <cfRule type="expression" dxfId="1497" priority="277">
      <formula>(am="me")</formula>
    </cfRule>
    <cfRule type="expression" dxfId="1496" priority="278">
      <formula>(#REF!="MA")</formula>
    </cfRule>
    <cfRule type="expression" dxfId="1495" priority="279">
      <formula>(#REF!="IN")</formula>
    </cfRule>
    <cfRule type="expression" dxfId="1494" priority="280">
      <formula>(#REF!="me")</formula>
    </cfRule>
  </conditionalFormatting>
  <conditionalFormatting sqref="D749:D750">
    <cfRule type="expression" dxfId="1493" priority="273">
      <formula>(am="me")</formula>
    </cfRule>
    <cfRule type="expression" dxfId="1492" priority="274">
      <formula>(#REF!="MA")</formula>
    </cfRule>
    <cfRule type="expression" dxfId="1491" priority="275">
      <formula>(#REF!="IN")</formula>
    </cfRule>
    <cfRule type="expression" dxfId="1490" priority="276">
      <formula>(#REF!="me")</formula>
    </cfRule>
  </conditionalFormatting>
  <conditionalFormatting sqref="D752:D755">
    <cfRule type="expression" dxfId="1489" priority="269">
      <formula>(am="me")</formula>
    </cfRule>
    <cfRule type="expression" dxfId="1488" priority="270">
      <formula>(#REF!="MA")</formula>
    </cfRule>
    <cfRule type="expression" dxfId="1487" priority="271">
      <formula>(#REF!="IN")</formula>
    </cfRule>
    <cfRule type="expression" dxfId="1486" priority="272">
      <formula>(#REF!="me")</formula>
    </cfRule>
  </conditionalFormatting>
  <conditionalFormatting sqref="D757:D761">
    <cfRule type="expression" dxfId="1485" priority="265">
      <formula>(am="me")</formula>
    </cfRule>
    <cfRule type="expression" dxfId="1484" priority="266">
      <formula>(#REF!="MA")</formula>
    </cfRule>
    <cfRule type="expression" dxfId="1483" priority="267">
      <formula>(#REF!="IN")</formula>
    </cfRule>
    <cfRule type="expression" dxfId="1482" priority="268">
      <formula>(#REF!="me")</formula>
    </cfRule>
  </conditionalFormatting>
  <conditionalFormatting sqref="D763:D764">
    <cfRule type="expression" dxfId="1481" priority="261">
      <formula>(am="me")</formula>
    </cfRule>
    <cfRule type="expression" dxfId="1480" priority="262">
      <formula>(#REF!="MA")</formula>
    </cfRule>
    <cfRule type="expression" dxfId="1479" priority="263">
      <formula>(#REF!="IN")</formula>
    </cfRule>
    <cfRule type="expression" dxfId="1478" priority="264">
      <formula>(#REF!="me")</formula>
    </cfRule>
  </conditionalFormatting>
  <conditionalFormatting sqref="D766:D768">
    <cfRule type="expression" dxfId="1477" priority="257">
      <formula>(am="me")</formula>
    </cfRule>
    <cfRule type="expression" dxfId="1476" priority="258">
      <formula>(#REF!="MA")</formula>
    </cfRule>
    <cfRule type="expression" dxfId="1475" priority="259">
      <formula>(#REF!="IN")</formula>
    </cfRule>
    <cfRule type="expression" dxfId="1474" priority="260">
      <formula>(#REF!="me")</formula>
    </cfRule>
  </conditionalFormatting>
  <conditionalFormatting sqref="D770:D775">
    <cfRule type="expression" dxfId="1473" priority="253">
      <formula>(am="me")</formula>
    </cfRule>
    <cfRule type="expression" dxfId="1472" priority="254">
      <formula>(#REF!="MA")</formula>
    </cfRule>
    <cfRule type="expression" dxfId="1471" priority="255">
      <formula>(#REF!="IN")</formula>
    </cfRule>
    <cfRule type="expression" dxfId="1470" priority="256">
      <formula>(#REF!="me")</formula>
    </cfRule>
  </conditionalFormatting>
  <conditionalFormatting sqref="D777:D778">
    <cfRule type="expression" dxfId="1469" priority="249">
      <formula>(am="me")</formula>
    </cfRule>
    <cfRule type="expression" dxfId="1468" priority="250">
      <formula>(#REF!="MA")</formula>
    </cfRule>
    <cfRule type="expression" dxfId="1467" priority="251">
      <formula>(#REF!="IN")</formula>
    </cfRule>
    <cfRule type="expression" dxfId="1466" priority="252">
      <formula>(#REF!="me")</formula>
    </cfRule>
  </conditionalFormatting>
  <conditionalFormatting sqref="D780">
    <cfRule type="expression" dxfId="1465" priority="245">
      <formula>(am="me")</formula>
    </cfRule>
    <cfRule type="expression" dxfId="1464" priority="246">
      <formula>(#REF!="MA")</formula>
    </cfRule>
    <cfRule type="expression" dxfId="1463" priority="247">
      <formula>(#REF!="IN")</formula>
    </cfRule>
    <cfRule type="expression" dxfId="1462" priority="248">
      <formula>(#REF!="me")</formula>
    </cfRule>
  </conditionalFormatting>
  <conditionalFormatting sqref="D782:D797">
    <cfRule type="expression" dxfId="1461" priority="241">
      <formula>(am="me")</formula>
    </cfRule>
    <cfRule type="expression" dxfId="1460" priority="242">
      <formula>(#REF!="MA")</formula>
    </cfRule>
    <cfRule type="expression" dxfId="1459" priority="243">
      <formula>(#REF!="IN")</formula>
    </cfRule>
    <cfRule type="expression" dxfId="1458" priority="244">
      <formula>(#REF!="me")</formula>
    </cfRule>
  </conditionalFormatting>
  <conditionalFormatting sqref="D799:D801">
    <cfRule type="expression" dxfId="1457" priority="237">
      <formula>(am="me")</formula>
    </cfRule>
    <cfRule type="expression" dxfId="1456" priority="238">
      <formula>(#REF!="MA")</formula>
    </cfRule>
    <cfRule type="expression" dxfId="1455" priority="239">
      <formula>(#REF!="IN")</formula>
    </cfRule>
    <cfRule type="expression" dxfId="1454" priority="240">
      <formula>(#REF!="me")</formula>
    </cfRule>
  </conditionalFormatting>
  <conditionalFormatting sqref="D803">
    <cfRule type="expression" dxfId="1453" priority="233">
      <formula>(am="me")</formula>
    </cfRule>
    <cfRule type="expression" dxfId="1452" priority="234">
      <formula>(#REF!="MA")</formula>
    </cfRule>
    <cfRule type="expression" dxfId="1451" priority="235">
      <formula>(#REF!="IN")</formula>
    </cfRule>
    <cfRule type="expression" dxfId="1450" priority="236">
      <formula>(#REF!="me")</formula>
    </cfRule>
  </conditionalFormatting>
  <conditionalFormatting sqref="D805:D807">
    <cfRule type="expression" dxfId="1449" priority="229">
      <formula>(am="me")</formula>
    </cfRule>
    <cfRule type="expression" dxfId="1448" priority="230">
      <formula>(#REF!="MA")</formula>
    </cfRule>
    <cfRule type="expression" dxfId="1447" priority="231">
      <formula>(#REF!="IN")</formula>
    </cfRule>
    <cfRule type="expression" dxfId="1446" priority="232">
      <formula>(#REF!="me")</formula>
    </cfRule>
  </conditionalFormatting>
  <conditionalFormatting sqref="D809:D812">
    <cfRule type="expression" dxfId="1445" priority="225">
      <formula>(am="me")</formula>
    </cfRule>
    <cfRule type="expression" dxfId="1444" priority="226">
      <formula>(#REF!="MA")</formula>
    </cfRule>
    <cfRule type="expression" dxfId="1443" priority="227">
      <formula>(#REF!="IN")</formula>
    </cfRule>
    <cfRule type="expression" dxfId="1442" priority="228">
      <formula>(#REF!="me")</formula>
    </cfRule>
  </conditionalFormatting>
  <conditionalFormatting sqref="D814">
    <cfRule type="expression" dxfId="1441" priority="221">
      <formula>(am="me")</formula>
    </cfRule>
    <cfRule type="expression" dxfId="1440" priority="222">
      <formula>(#REF!="MA")</formula>
    </cfRule>
    <cfRule type="expression" dxfId="1439" priority="223">
      <formula>(#REF!="IN")</formula>
    </cfRule>
    <cfRule type="expression" dxfId="1438" priority="224">
      <formula>(#REF!="me")</formula>
    </cfRule>
  </conditionalFormatting>
  <conditionalFormatting sqref="D817:D818">
    <cfRule type="expression" dxfId="1437" priority="217">
      <formula>(am="me")</formula>
    </cfRule>
    <cfRule type="expression" dxfId="1436" priority="218">
      <formula>(#REF!="MA")</formula>
    </cfRule>
    <cfRule type="expression" dxfId="1435" priority="219">
      <formula>(#REF!="IN")</formula>
    </cfRule>
    <cfRule type="expression" dxfId="1434" priority="220">
      <formula>(#REF!="me")</formula>
    </cfRule>
  </conditionalFormatting>
  <conditionalFormatting sqref="D820">
    <cfRule type="expression" dxfId="1433" priority="213">
      <formula>(am="me")</formula>
    </cfRule>
    <cfRule type="expression" dxfId="1432" priority="214">
      <formula>(#REF!="MA")</formula>
    </cfRule>
    <cfRule type="expression" dxfId="1431" priority="215">
      <formula>(#REF!="IN")</formula>
    </cfRule>
    <cfRule type="expression" dxfId="1430" priority="216">
      <formula>(#REF!="me")</formula>
    </cfRule>
  </conditionalFormatting>
  <conditionalFormatting sqref="D822">
    <cfRule type="expression" dxfId="1429" priority="209">
      <formula>(am="me")</formula>
    </cfRule>
    <cfRule type="expression" dxfId="1428" priority="210">
      <formula>(#REF!="MA")</formula>
    </cfRule>
    <cfRule type="expression" dxfId="1427" priority="211">
      <formula>(#REF!="IN")</formula>
    </cfRule>
    <cfRule type="expression" dxfId="1426" priority="212">
      <formula>(#REF!="me")</formula>
    </cfRule>
  </conditionalFormatting>
  <conditionalFormatting sqref="D824:D825">
    <cfRule type="expression" dxfId="1425" priority="205">
      <formula>(am="me")</formula>
    </cfRule>
    <cfRule type="expression" dxfId="1424" priority="206">
      <formula>(#REF!="MA")</formula>
    </cfRule>
    <cfRule type="expression" dxfId="1423" priority="207">
      <formula>(#REF!="IN")</formula>
    </cfRule>
    <cfRule type="expression" dxfId="1422" priority="208">
      <formula>(#REF!="me")</formula>
    </cfRule>
  </conditionalFormatting>
  <conditionalFormatting sqref="D827">
    <cfRule type="expression" dxfId="1421" priority="201">
      <formula>(am="me")</formula>
    </cfRule>
    <cfRule type="expression" dxfId="1420" priority="202">
      <formula>(#REF!="MA")</formula>
    </cfRule>
    <cfRule type="expression" dxfId="1419" priority="203">
      <formula>(#REF!="IN")</formula>
    </cfRule>
    <cfRule type="expression" dxfId="1418" priority="204">
      <formula>(#REF!="me")</formula>
    </cfRule>
  </conditionalFormatting>
  <conditionalFormatting sqref="D829:D831">
    <cfRule type="expression" dxfId="1417" priority="197">
      <formula>(am="me")</formula>
    </cfRule>
    <cfRule type="expression" dxfId="1416" priority="198">
      <formula>(#REF!="MA")</formula>
    </cfRule>
    <cfRule type="expression" dxfId="1415" priority="199">
      <formula>(#REF!="IN")</formula>
    </cfRule>
    <cfRule type="expression" dxfId="1414" priority="200">
      <formula>(#REF!="me")</formula>
    </cfRule>
  </conditionalFormatting>
  <conditionalFormatting sqref="D833">
    <cfRule type="expression" dxfId="1413" priority="193">
      <formula>(am="me")</formula>
    </cfRule>
    <cfRule type="expression" dxfId="1412" priority="194">
      <formula>(#REF!="MA")</formula>
    </cfRule>
    <cfRule type="expression" dxfId="1411" priority="195">
      <formula>(#REF!="IN")</formula>
    </cfRule>
    <cfRule type="expression" dxfId="1410" priority="196">
      <formula>(#REF!="me")</formula>
    </cfRule>
  </conditionalFormatting>
  <conditionalFormatting sqref="D835">
    <cfRule type="expression" dxfId="1409" priority="189">
      <formula>(am="me")</formula>
    </cfRule>
    <cfRule type="expression" dxfId="1408" priority="190">
      <formula>(#REF!="MA")</formula>
    </cfRule>
    <cfRule type="expression" dxfId="1407" priority="191">
      <formula>(#REF!="IN")</formula>
    </cfRule>
    <cfRule type="expression" dxfId="1406" priority="192">
      <formula>(#REF!="me")</formula>
    </cfRule>
  </conditionalFormatting>
  <conditionalFormatting sqref="D837:D840">
    <cfRule type="expression" dxfId="1405" priority="185">
      <formula>(am="me")</formula>
    </cfRule>
    <cfRule type="expression" dxfId="1404" priority="186">
      <formula>(#REF!="MA")</formula>
    </cfRule>
    <cfRule type="expression" dxfId="1403" priority="187">
      <formula>(#REF!="IN")</formula>
    </cfRule>
    <cfRule type="expression" dxfId="1402" priority="188">
      <formula>(#REF!="me")</formula>
    </cfRule>
  </conditionalFormatting>
  <conditionalFormatting sqref="D842:D843">
    <cfRule type="expression" dxfId="1401" priority="181">
      <formula>(am="me")</formula>
    </cfRule>
    <cfRule type="expression" dxfId="1400" priority="182">
      <formula>(#REF!="MA")</formula>
    </cfRule>
    <cfRule type="expression" dxfId="1399" priority="183">
      <formula>(#REF!="IN")</formula>
    </cfRule>
    <cfRule type="expression" dxfId="1398" priority="184">
      <formula>(#REF!="me")</formula>
    </cfRule>
  </conditionalFormatting>
  <conditionalFormatting sqref="D845:D847">
    <cfRule type="expression" dxfId="1397" priority="177">
      <formula>(am="me")</formula>
    </cfRule>
    <cfRule type="expression" dxfId="1396" priority="178">
      <formula>(#REF!="MA")</formula>
    </cfRule>
    <cfRule type="expression" dxfId="1395" priority="179">
      <formula>(#REF!="IN")</formula>
    </cfRule>
    <cfRule type="expression" dxfId="1394" priority="180">
      <formula>(#REF!="me")</formula>
    </cfRule>
  </conditionalFormatting>
  <conditionalFormatting sqref="D849">
    <cfRule type="expression" dxfId="1393" priority="173">
      <formula>(am="me")</formula>
    </cfRule>
    <cfRule type="expression" dxfId="1392" priority="174">
      <formula>(#REF!="MA")</formula>
    </cfRule>
    <cfRule type="expression" dxfId="1391" priority="175">
      <formula>(#REF!="IN")</formula>
    </cfRule>
    <cfRule type="expression" dxfId="1390" priority="176">
      <formula>(#REF!="me")</formula>
    </cfRule>
  </conditionalFormatting>
  <conditionalFormatting sqref="D854:D855">
    <cfRule type="expression" dxfId="1389" priority="169">
      <formula>(am="me")</formula>
    </cfRule>
    <cfRule type="expression" dxfId="1388" priority="170">
      <formula>(#REF!="MA")</formula>
    </cfRule>
    <cfRule type="expression" dxfId="1387" priority="171">
      <formula>(#REF!="IN")</formula>
    </cfRule>
    <cfRule type="expression" dxfId="1386" priority="172">
      <formula>(#REF!="me")</formula>
    </cfRule>
  </conditionalFormatting>
  <conditionalFormatting sqref="D851">
    <cfRule type="expression" dxfId="1385" priority="165">
      <formula>(am="me")</formula>
    </cfRule>
    <cfRule type="expression" dxfId="1384" priority="166">
      <formula>(#REF!="MA")</formula>
    </cfRule>
    <cfRule type="expression" dxfId="1383" priority="167">
      <formula>(#REF!="IN")</formula>
    </cfRule>
    <cfRule type="expression" dxfId="1382" priority="168">
      <formula>(#REF!="me")</formula>
    </cfRule>
  </conditionalFormatting>
  <conditionalFormatting sqref="D857">
    <cfRule type="expression" dxfId="1381" priority="161">
      <formula>(am="me")</formula>
    </cfRule>
    <cfRule type="expression" dxfId="1380" priority="162">
      <formula>(#REF!="MA")</formula>
    </cfRule>
    <cfRule type="expression" dxfId="1379" priority="163">
      <formula>(#REF!="IN")</formula>
    </cfRule>
    <cfRule type="expression" dxfId="1378" priority="164">
      <formula>(#REF!="me")</formula>
    </cfRule>
  </conditionalFormatting>
  <conditionalFormatting sqref="D859:D861">
    <cfRule type="expression" dxfId="1377" priority="157">
      <formula>(am="me")</formula>
    </cfRule>
    <cfRule type="expression" dxfId="1376" priority="158">
      <formula>(#REF!="MA")</formula>
    </cfRule>
    <cfRule type="expression" dxfId="1375" priority="159">
      <formula>(#REF!="IN")</formula>
    </cfRule>
    <cfRule type="expression" dxfId="1374" priority="160">
      <formula>(#REF!="me")</formula>
    </cfRule>
  </conditionalFormatting>
  <conditionalFormatting sqref="D862">
    <cfRule type="expression" dxfId="1373" priority="153">
      <formula>(am="me")</formula>
    </cfRule>
    <cfRule type="expression" dxfId="1372" priority="154">
      <formula>(#REF!="MA")</formula>
    </cfRule>
    <cfRule type="expression" dxfId="1371" priority="155">
      <formula>(#REF!="IN")</formula>
    </cfRule>
    <cfRule type="expression" dxfId="1370" priority="156">
      <formula>(#REF!="me")</formula>
    </cfRule>
  </conditionalFormatting>
  <conditionalFormatting sqref="D864:D865">
    <cfRule type="expression" dxfId="1369" priority="149">
      <formula>(am="me")</formula>
    </cfRule>
    <cfRule type="expression" dxfId="1368" priority="150">
      <formula>(#REF!="MA")</formula>
    </cfRule>
    <cfRule type="expression" dxfId="1367" priority="151">
      <formula>(#REF!="IN")</formula>
    </cfRule>
    <cfRule type="expression" dxfId="1366" priority="152">
      <formula>(#REF!="me")</formula>
    </cfRule>
  </conditionalFormatting>
  <conditionalFormatting sqref="D867:D868">
    <cfRule type="expression" dxfId="1365" priority="145">
      <formula>(am="me")</formula>
    </cfRule>
    <cfRule type="expression" dxfId="1364" priority="146">
      <formula>(#REF!="MA")</formula>
    </cfRule>
    <cfRule type="expression" dxfId="1363" priority="147">
      <formula>(#REF!="IN")</formula>
    </cfRule>
    <cfRule type="expression" dxfId="1362" priority="148">
      <formula>(#REF!="me")</formula>
    </cfRule>
  </conditionalFormatting>
  <conditionalFormatting sqref="D870:D874">
    <cfRule type="expression" dxfId="1361" priority="141">
      <formula>(am="me")</formula>
    </cfRule>
    <cfRule type="expression" dxfId="1360" priority="142">
      <formula>(#REF!="MA")</formula>
    </cfRule>
    <cfRule type="expression" dxfId="1359" priority="143">
      <formula>(#REF!="IN")</formula>
    </cfRule>
    <cfRule type="expression" dxfId="1358" priority="144">
      <formula>(#REF!="me")</formula>
    </cfRule>
  </conditionalFormatting>
  <conditionalFormatting sqref="D876">
    <cfRule type="expression" dxfId="1357" priority="137">
      <formula>(am="me")</formula>
    </cfRule>
    <cfRule type="expression" dxfId="1356" priority="138">
      <formula>(#REF!="MA")</formula>
    </cfRule>
    <cfRule type="expression" dxfId="1355" priority="139">
      <formula>(#REF!="IN")</formula>
    </cfRule>
    <cfRule type="expression" dxfId="1354" priority="140">
      <formula>(#REF!="me")</formula>
    </cfRule>
  </conditionalFormatting>
  <conditionalFormatting sqref="D878:D879">
    <cfRule type="expression" dxfId="1353" priority="133">
      <formula>(am="me")</formula>
    </cfRule>
    <cfRule type="expression" dxfId="1352" priority="134">
      <formula>(#REF!="MA")</formula>
    </cfRule>
    <cfRule type="expression" dxfId="1351" priority="135">
      <formula>(#REF!="IN")</formula>
    </cfRule>
    <cfRule type="expression" dxfId="1350" priority="136">
      <formula>(#REF!="me")</formula>
    </cfRule>
  </conditionalFormatting>
  <conditionalFormatting sqref="D881">
    <cfRule type="expression" dxfId="1349" priority="129">
      <formula>(am="me")</formula>
    </cfRule>
    <cfRule type="expression" dxfId="1348" priority="130">
      <formula>(#REF!="MA")</formula>
    </cfRule>
    <cfRule type="expression" dxfId="1347" priority="131">
      <formula>(#REF!="IN")</formula>
    </cfRule>
    <cfRule type="expression" dxfId="1346" priority="132">
      <formula>(#REF!="me")</formula>
    </cfRule>
  </conditionalFormatting>
  <conditionalFormatting sqref="D883:D884">
    <cfRule type="expression" dxfId="1345" priority="125">
      <formula>(am="me")</formula>
    </cfRule>
    <cfRule type="expression" dxfId="1344" priority="126">
      <formula>(#REF!="MA")</formula>
    </cfRule>
    <cfRule type="expression" dxfId="1343" priority="127">
      <formula>(#REF!="IN")</formula>
    </cfRule>
    <cfRule type="expression" dxfId="1342" priority="128">
      <formula>(#REF!="me")</formula>
    </cfRule>
  </conditionalFormatting>
  <conditionalFormatting sqref="D886">
    <cfRule type="expression" dxfId="1341" priority="121">
      <formula>(am="me")</formula>
    </cfRule>
    <cfRule type="expression" dxfId="1340" priority="122">
      <formula>(#REF!="MA")</formula>
    </cfRule>
    <cfRule type="expression" dxfId="1339" priority="123">
      <formula>(#REF!="IN")</formula>
    </cfRule>
    <cfRule type="expression" dxfId="1338" priority="124">
      <formula>(#REF!="me")</formula>
    </cfRule>
  </conditionalFormatting>
  <conditionalFormatting sqref="D888:D889">
    <cfRule type="expression" dxfId="1337" priority="117">
      <formula>(am="me")</formula>
    </cfRule>
    <cfRule type="expression" dxfId="1336" priority="118">
      <formula>(#REF!="MA")</formula>
    </cfRule>
    <cfRule type="expression" dxfId="1335" priority="119">
      <formula>(#REF!="IN")</formula>
    </cfRule>
    <cfRule type="expression" dxfId="1334" priority="120">
      <formula>(#REF!="me")</formula>
    </cfRule>
  </conditionalFormatting>
  <conditionalFormatting sqref="D891:D895">
    <cfRule type="expression" dxfId="1333" priority="113">
      <formula>(am="me")</formula>
    </cfRule>
    <cfRule type="expression" dxfId="1332" priority="114">
      <formula>(#REF!="MA")</formula>
    </cfRule>
    <cfRule type="expression" dxfId="1331" priority="115">
      <formula>(#REF!="IN")</formula>
    </cfRule>
    <cfRule type="expression" dxfId="1330" priority="116">
      <formula>(#REF!="me")</formula>
    </cfRule>
  </conditionalFormatting>
  <conditionalFormatting sqref="D897">
    <cfRule type="expression" dxfId="1329" priority="109">
      <formula>(am="me")</formula>
    </cfRule>
    <cfRule type="expression" dxfId="1328" priority="110">
      <formula>(#REF!="MA")</formula>
    </cfRule>
    <cfRule type="expression" dxfId="1327" priority="111">
      <formula>(#REF!="IN")</formula>
    </cfRule>
    <cfRule type="expression" dxfId="1326" priority="112">
      <formula>(#REF!="me")</formula>
    </cfRule>
  </conditionalFormatting>
  <conditionalFormatting sqref="D899:D946">
    <cfRule type="expression" dxfId="1325" priority="105">
      <formula>(am="me")</formula>
    </cfRule>
    <cfRule type="expression" dxfId="1324" priority="106">
      <formula>(#REF!="MA")</formula>
    </cfRule>
    <cfRule type="expression" dxfId="1323" priority="107">
      <formula>(#REF!="IN")</formula>
    </cfRule>
    <cfRule type="expression" dxfId="1322" priority="108">
      <formula>(#REF!="me")</formula>
    </cfRule>
  </conditionalFormatting>
  <conditionalFormatting sqref="D948:D979">
    <cfRule type="expression" dxfId="1321" priority="101">
      <formula>(am="me")</formula>
    </cfRule>
    <cfRule type="expression" dxfId="1320" priority="102">
      <formula>(#REF!="MA")</formula>
    </cfRule>
    <cfRule type="expression" dxfId="1319" priority="103">
      <formula>(#REF!="IN")</formula>
    </cfRule>
    <cfRule type="expression" dxfId="1318" priority="104">
      <formula>(#REF!="me")</formula>
    </cfRule>
  </conditionalFormatting>
  <conditionalFormatting sqref="D981">
    <cfRule type="expression" dxfId="1317" priority="97">
      <formula>(am="me")</formula>
    </cfRule>
    <cfRule type="expression" dxfId="1316" priority="98">
      <formula>(#REF!="MA")</formula>
    </cfRule>
    <cfRule type="expression" dxfId="1315" priority="99">
      <formula>(#REF!="IN")</formula>
    </cfRule>
    <cfRule type="expression" dxfId="1314" priority="100">
      <formula>(#REF!="me")</formula>
    </cfRule>
  </conditionalFormatting>
  <conditionalFormatting sqref="D983">
    <cfRule type="expression" dxfId="1313" priority="93">
      <formula>(am="me")</formula>
    </cfRule>
    <cfRule type="expression" dxfId="1312" priority="94">
      <formula>(#REF!="MA")</formula>
    </cfRule>
    <cfRule type="expression" dxfId="1311" priority="95">
      <formula>(#REF!="IN")</formula>
    </cfRule>
    <cfRule type="expression" dxfId="1310" priority="96">
      <formula>(#REF!="me")</formula>
    </cfRule>
  </conditionalFormatting>
  <conditionalFormatting sqref="D984:D999">
    <cfRule type="expression" dxfId="1309" priority="89">
      <formula>(am="me")</formula>
    </cfRule>
    <cfRule type="expression" dxfId="1308" priority="90">
      <formula>(#REF!="MA")</formula>
    </cfRule>
    <cfRule type="expression" dxfId="1307" priority="91">
      <formula>(#REF!="IN")</formula>
    </cfRule>
    <cfRule type="expression" dxfId="1306" priority="92">
      <formula>(#REF!="me")</formula>
    </cfRule>
  </conditionalFormatting>
  <conditionalFormatting sqref="D1004:D1029">
    <cfRule type="expression" dxfId="1305" priority="85">
      <formula>(am="me")</formula>
    </cfRule>
    <cfRule type="expression" dxfId="1304" priority="86">
      <formula>(#REF!="MA")</formula>
    </cfRule>
    <cfRule type="expression" dxfId="1303" priority="87">
      <formula>(#REF!="IN")</formula>
    </cfRule>
    <cfRule type="expression" dxfId="1302" priority="88">
      <formula>(#REF!="me")</formula>
    </cfRule>
  </conditionalFormatting>
  <conditionalFormatting sqref="F250">
    <cfRule type="expression" dxfId="1301" priority="81">
      <formula>(am="me")</formula>
    </cfRule>
    <cfRule type="expression" dxfId="1300" priority="82">
      <formula>(#REF!="MA")</formula>
    </cfRule>
    <cfRule type="expression" dxfId="1299" priority="83">
      <formula>(#REF!="IN")</formula>
    </cfRule>
    <cfRule type="expression" dxfId="1298" priority="84">
      <formula>(#REF!="me")</formula>
    </cfRule>
  </conditionalFormatting>
  <conditionalFormatting sqref="F251">
    <cfRule type="expression" dxfId="1297" priority="77">
      <formula>(am="me")</formula>
    </cfRule>
    <cfRule type="expression" dxfId="1296" priority="78">
      <formula>(#REF!="MA")</formula>
    </cfRule>
    <cfRule type="expression" dxfId="1295" priority="79">
      <formula>(#REF!="IN")</formula>
    </cfRule>
    <cfRule type="expression" dxfId="1294" priority="80">
      <formula>(#REF!="me")</formula>
    </cfRule>
  </conditionalFormatting>
  <conditionalFormatting sqref="F252">
    <cfRule type="expression" dxfId="1293" priority="73">
      <formula>(am="me")</formula>
    </cfRule>
    <cfRule type="expression" dxfId="1292" priority="74">
      <formula>(#REF!="MA")</formula>
    </cfRule>
    <cfRule type="expression" dxfId="1291" priority="75">
      <formula>(#REF!="IN")</formula>
    </cfRule>
    <cfRule type="expression" dxfId="1290" priority="76">
      <formula>(#REF!="me")</formula>
    </cfRule>
  </conditionalFormatting>
  <conditionalFormatting sqref="F253">
    <cfRule type="expression" dxfId="1289" priority="69">
      <formula>(am="me")</formula>
    </cfRule>
    <cfRule type="expression" dxfId="1288" priority="70">
      <formula>(#REF!="MA")</formula>
    </cfRule>
    <cfRule type="expression" dxfId="1287" priority="71">
      <formula>(#REF!="IN")</formula>
    </cfRule>
    <cfRule type="expression" dxfId="1286" priority="72">
      <formula>(#REF!="me")</formula>
    </cfRule>
  </conditionalFormatting>
  <conditionalFormatting sqref="F318:F323">
    <cfRule type="expression" dxfId="1285" priority="57">
      <formula>(am="me")</formula>
    </cfRule>
    <cfRule type="expression" dxfId="1284" priority="58">
      <formula>(#REF!="MA")</formula>
    </cfRule>
    <cfRule type="expression" dxfId="1283" priority="59">
      <formula>(#REF!="IN")</formula>
    </cfRule>
    <cfRule type="expression" dxfId="1282" priority="60">
      <formula>(#REF!="me")</formula>
    </cfRule>
  </conditionalFormatting>
  <conditionalFormatting sqref="J13">
    <cfRule type="cellIs" dxfId="1281" priority="56" stopIfTrue="1" operator="equal">
      <formula>#REF!</formula>
    </cfRule>
  </conditionalFormatting>
  <conditionalFormatting sqref="J24">
    <cfRule type="cellIs" dxfId="1280" priority="55" stopIfTrue="1" operator="equal">
      <formula>#REF!</formula>
    </cfRule>
  </conditionalFormatting>
  <conditionalFormatting sqref="J33">
    <cfRule type="cellIs" dxfId="1279" priority="54" stopIfTrue="1" operator="equal">
      <formula>#REF!</formula>
    </cfRule>
  </conditionalFormatting>
  <conditionalFormatting sqref="J40">
    <cfRule type="cellIs" dxfId="1278" priority="53" stopIfTrue="1" operator="equal">
      <formula>#REF!</formula>
    </cfRule>
  </conditionalFormatting>
  <conditionalFormatting sqref="J61">
    <cfRule type="cellIs" dxfId="1277" priority="52" stopIfTrue="1" operator="equal">
      <formula>#REF!</formula>
    </cfRule>
  </conditionalFormatting>
  <conditionalFormatting sqref="J64">
    <cfRule type="cellIs" dxfId="1276" priority="51" stopIfTrue="1" operator="equal">
      <formula>#REF!</formula>
    </cfRule>
  </conditionalFormatting>
  <conditionalFormatting sqref="J68">
    <cfRule type="cellIs" dxfId="1275" priority="50" stopIfTrue="1" operator="equal">
      <formula>#REF!</formula>
    </cfRule>
  </conditionalFormatting>
  <conditionalFormatting sqref="J77">
    <cfRule type="cellIs" dxfId="1274" priority="49" stopIfTrue="1" operator="equal">
      <formula>#REF!</formula>
    </cfRule>
  </conditionalFormatting>
  <conditionalFormatting sqref="J83">
    <cfRule type="cellIs" dxfId="1273" priority="48" stopIfTrue="1" operator="equal">
      <formula>#REF!</formula>
    </cfRule>
  </conditionalFormatting>
  <conditionalFormatting sqref="J90">
    <cfRule type="cellIs" dxfId="1272" priority="47" stopIfTrue="1" operator="equal">
      <formula>#REF!</formula>
    </cfRule>
  </conditionalFormatting>
  <conditionalFormatting sqref="J92">
    <cfRule type="cellIs" dxfId="1271" priority="46" stopIfTrue="1" operator="equal">
      <formula>#REF!</formula>
    </cfRule>
  </conditionalFormatting>
  <conditionalFormatting sqref="J95">
    <cfRule type="cellIs" dxfId="1270" priority="45" stopIfTrue="1" operator="equal">
      <formula>#REF!</formula>
    </cfRule>
  </conditionalFormatting>
  <conditionalFormatting sqref="J100">
    <cfRule type="cellIs" dxfId="1269" priority="44" stopIfTrue="1" operator="equal">
      <formula>#REF!</formula>
    </cfRule>
  </conditionalFormatting>
  <conditionalFormatting sqref="J108">
    <cfRule type="cellIs" dxfId="1268" priority="43" stopIfTrue="1" operator="equal">
      <formula>#REF!</formula>
    </cfRule>
  </conditionalFormatting>
  <conditionalFormatting sqref="J110">
    <cfRule type="cellIs" dxfId="1267" priority="42" stopIfTrue="1" operator="equal">
      <formula>#REF!</formula>
    </cfRule>
  </conditionalFormatting>
  <conditionalFormatting sqref="J117">
    <cfRule type="cellIs" dxfId="1266" priority="41" stopIfTrue="1" operator="equal">
      <formula>#REF!</formula>
    </cfRule>
  </conditionalFormatting>
  <conditionalFormatting sqref="J119">
    <cfRule type="cellIs" dxfId="1265" priority="40" stopIfTrue="1" operator="equal">
      <formula>#REF!</formula>
    </cfRule>
  </conditionalFormatting>
  <conditionalFormatting sqref="J131">
    <cfRule type="cellIs" dxfId="1264" priority="39" stopIfTrue="1" operator="equal">
      <formula>#REF!</formula>
    </cfRule>
  </conditionalFormatting>
  <conditionalFormatting sqref="J133">
    <cfRule type="cellIs" dxfId="1263" priority="38" stopIfTrue="1" operator="equal">
      <formula>#REF!</formula>
    </cfRule>
  </conditionalFormatting>
  <conditionalFormatting sqref="J135">
    <cfRule type="cellIs" dxfId="1262" priority="37" stopIfTrue="1" operator="equal">
      <formula>#REF!</formula>
    </cfRule>
  </conditionalFormatting>
  <conditionalFormatting sqref="J143">
    <cfRule type="cellIs" dxfId="1261" priority="36" stopIfTrue="1" operator="equal">
      <formula>#REF!</formula>
    </cfRule>
  </conditionalFormatting>
  <conditionalFormatting sqref="J205">
    <cfRule type="cellIs" dxfId="1260" priority="35" stopIfTrue="1" operator="equal">
      <formula>#REF!</formula>
    </cfRule>
  </conditionalFormatting>
  <conditionalFormatting sqref="J232">
    <cfRule type="cellIs" dxfId="1259" priority="34" stopIfTrue="1" operator="equal">
      <formula>#REF!</formula>
    </cfRule>
  </conditionalFormatting>
  <conditionalFormatting sqref="J254">
    <cfRule type="cellIs" dxfId="1258" priority="33" stopIfTrue="1" operator="equal">
      <formula>#REF!</formula>
    </cfRule>
  </conditionalFormatting>
  <conditionalFormatting sqref="J274">
    <cfRule type="cellIs" dxfId="1257" priority="32" stopIfTrue="1" operator="equal">
      <formula>#REF!</formula>
    </cfRule>
  </conditionalFormatting>
  <conditionalFormatting sqref="J287">
    <cfRule type="cellIs" dxfId="1256" priority="31" stopIfTrue="1" operator="equal">
      <formula>#REF!</formula>
    </cfRule>
  </conditionalFormatting>
  <conditionalFormatting sqref="J296">
    <cfRule type="cellIs" dxfId="1255" priority="30" stopIfTrue="1" operator="equal">
      <formula>#REF!</formula>
    </cfRule>
  </conditionalFormatting>
  <conditionalFormatting sqref="J324">
    <cfRule type="cellIs" dxfId="1254" priority="29" stopIfTrue="1" operator="equal">
      <formula>#REF!</formula>
    </cfRule>
  </conditionalFormatting>
  <conditionalFormatting sqref="J332">
    <cfRule type="cellIs" dxfId="1253" priority="28" stopIfTrue="1" operator="equal">
      <formula>#REF!</formula>
    </cfRule>
  </conditionalFormatting>
  <conditionalFormatting sqref="J336">
    <cfRule type="cellIs" dxfId="1252" priority="27" stopIfTrue="1" operator="equal">
      <formula>#REF!</formula>
    </cfRule>
  </conditionalFormatting>
  <conditionalFormatting sqref="J338">
    <cfRule type="cellIs" dxfId="1251" priority="7" stopIfTrue="1" operator="equal">
      <formula>#REF!</formula>
    </cfRule>
  </conditionalFormatting>
  <conditionalFormatting sqref="J513">
    <cfRule type="cellIs" dxfId="1250" priority="26" stopIfTrue="1" operator="equal">
      <formula>#REF!</formula>
    </cfRule>
  </conditionalFormatting>
  <conditionalFormatting sqref="J536">
    <cfRule type="cellIs" dxfId="1249" priority="25" stopIfTrue="1" operator="equal">
      <formula>#REF!</formula>
    </cfRule>
  </conditionalFormatting>
  <conditionalFormatting sqref="J549">
    <cfRule type="cellIs" dxfId="1248" priority="24" stopIfTrue="1" operator="equal">
      <formula>#REF!</formula>
    </cfRule>
  </conditionalFormatting>
  <conditionalFormatting sqref="J553">
    <cfRule type="cellIs" dxfId="1247" priority="23" stopIfTrue="1" operator="equal">
      <formula>#REF!</formula>
    </cfRule>
  </conditionalFormatting>
  <conditionalFormatting sqref="J560">
    <cfRule type="cellIs" dxfId="1246" priority="22" stopIfTrue="1" operator="equal">
      <formula>#REF!</formula>
    </cfRule>
  </conditionalFormatting>
  <conditionalFormatting sqref="J580">
    <cfRule type="cellIs" dxfId="1245" priority="21" stopIfTrue="1" operator="equal">
      <formula>#REF!</formula>
    </cfRule>
  </conditionalFormatting>
  <conditionalFormatting sqref="J610">
    <cfRule type="cellIs" dxfId="1244" priority="20" stopIfTrue="1" operator="equal">
      <formula>#REF!</formula>
    </cfRule>
  </conditionalFormatting>
  <conditionalFormatting sqref="J628">
    <cfRule type="cellIs" dxfId="1243" priority="19" stopIfTrue="1" operator="equal">
      <formula>#REF!</formula>
    </cfRule>
  </conditionalFormatting>
  <conditionalFormatting sqref="J646">
    <cfRule type="cellIs" dxfId="1242" priority="18" stopIfTrue="1" operator="equal">
      <formula>#REF!</formula>
    </cfRule>
  </conditionalFormatting>
  <conditionalFormatting sqref="J658">
    <cfRule type="cellIs" dxfId="1241" priority="17" stopIfTrue="1" operator="equal">
      <formula>#REF!</formula>
    </cfRule>
  </conditionalFormatting>
  <conditionalFormatting sqref="J1003">
    <cfRule type="cellIs" dxfId="1240" priority="16" stopIfTrue="1" operator="equal">
      <formula>#REF!</formula>
    </cfRule>
  </conditionalFormatting>
  <conditionalFormatting sqref="J982">
    <cfRule type="cellIs" dxfId="1239" priority="15" stopIfTrue="1" operator="equal">
      <formula>#REF!</formula>
    </cfRule>
  </conditionalFormatting>
  <conditionalFormatting sqref="J980">
    <cfRule type="cellIs" dxfId="1238" priority="14" stopIfTrue="1" operator="equal">
      <formula>#REF!</formula>
    </cfRule>
  </conditionalFormatting>
  <conditionalFormatting sqref="J947">
    <cfRule type="cellIs" dxfId="1237" priority="13" stopIfTrue="1" operator="equal">
      <formula>#REF!</formula>
    </cfRule>
  </conditionalFormatting>
  <conditionalFormatting sqref="J898">
    <cfRule type="cellIs" dxfId="1236" priority="12" stopIfTrue="1" operator="equal">
      <formula>#REF!</formula>
    </cfRule>
  </conditionalFormatting>
  <conditionalFormatting sqref="J852">
    <cfRule type="cellIs" dxfId="1235" priority="11" stopIfTrue="1" operator="equal">
      <formula>#REF!</formula>
    </cfRule>
  </conditionalFormatting>
  <conditionalFormatting sqref="J815">
    <cfRule type="cellIs" dxfId="1234" priority="10" stopIfTrue="1" operator="equal">
      <formula>#REF!</formula>
    </cfRule>
  </conditionalFormatting>
  <conditionalFormatting sqref="J660">
    <cfRule type="cellIs" dxfId="1233" priority="9" stopIfTrue="1" operator="equal">
      <formula>#REF!</formula>
    </cfRule>
  </conditionalFormatting>
  <conditionalFormatting sqref="J368">
    <cfRule type="cellIs" dxfId="1232" priority="8" stopIfTrue="1" operator="equal">
      <formula>#REF!</formula>
    </cfRule>
  </conditionalFormatting>
  <conditionalFormatting sqref="F889">
    <cfRule type="expression" dxfId="1231" priority="6" stopIfTrue="1">
      <formula>I889&lt;6</formula>
    </cfRule>
  </conditionalFormatting>
  <conditionalFormatting sqref="G889">
    <cfRule type="expression" dxfId="1230" priority="5" stopIfTrue="1">
      <formula>I889&lt;6</formula>
    </cfRule>
  </conditionalFormatting>
  <conditionalFormatting sqref="G17:H19">
    <cfRule type="expression" dxfId="1229" priority="1">
      <formula>(am="me")</formula>
    </cfRule>
    <cfRule type="expression" dxfId="1228" priority="2">
      <formula>(#REF!="MA")</formula>
    </cfRule>
    <cfRule type="expression" dxfId="1227" priority="3">
      <formula>(#REF!="IN")</formula>
    </cfRule>
    <cfRule type="expression" dxfId="1226" priority="4">
      <formula>(#REF!="me")</formula>
    </cfRule>
  </conditionalFormatting>
  <printOptions horizontalCentered="1"/>
  <pageMargins left="0.23622047244094491" right="0.23622047244094491" top="1.0811811023622049" bottom="0.35433070866141736" header="0.31496062992125984" footer="0.31496062992125984"/>
  <pageSetup paperSize="9" scale="45" orientation="portrait" horizontalDpi="4294967294" verticalDpi="4294967294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8"/>
  <sheetViews>
    <sheetView zoomScale="60" zoomScaleNormal="60" workbookViewId="0">
      <selection activeCell="Q119" sqref="Q119"/>
    </sheetView>
  </sheetViews>
  <sheetFormatPr defaultRowHeight="15" x14ac:dyDescent="0.25"/>
  <cols>
    <col min="2" max="2" width="116.5703125" customWidth="1"/>
    <col min="3" max="3" width="16.5703125" style="56" customWidth="1"/>
    <col min="4" max="5" width="18" bestFit="1" customWidth="1"/>
    <col min="6" max="6" width="15.42578125" customWidth="1"/>
    <col min="7" max="7" width="16.5703125" customWidth="1"/>
    <col min="8" max="8" width="17.85546875" customWidth="1"/>
    <col min="9" max="9" width="17.5703125" customWidth="1"/>
    <col min="10" max="13" width="18" bestFit="1" customWidth="1"/>
    <col min="14" max="14" width="17" customWidth="1"/>
    <col min="15" max="15" width="16.140625" customWidth="1"/>
    <col min="16" max="16" width="17.85546875" customWidth="1"/>
    <col min="17" max="17" width="16.7109375" customWidth="1"/>
    <col min="18" max="18" width="17.42578125" customWidth="1"/>
    <col min="19" max="19" width="17" bestFit="1" customWidth="1"/>
    <col min="20" max="20" width="14.28515625" customWidth="1"/>
    <col min="21" max="21" width="14.85546875" customWidth="1"/>
    <col min="22" max="22" width="16.5703125" bestFit="1" customWidth="1"/>
  </cols>
  <sheetData>
    <row r="1" spans="1:22" s="62" customFormat="1" ht="88.5" customHeight="1" x14ac:dyDescent="0.25">
      <c r="A1" s="57"/>
      <c r="B1" s="207" t="s">
        <v>2271</v>
      </c>
      <c r="C1" s="58"/>
      <c r="D1" s="58"/>
      <c r="E1" s="5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60"/>
      <c r="U1" s="60"/>
      <c r="V1" s="61"/>
    </row>
    <row r="2" spans="1:22" s="62" customFormat="1" ht="20.100000000000001" customHeight="1" x14ac:dyDescent="0.25">
      <c r="A2" s="63"/>
      <c r="B2" s="208" t="s">
        <v>2118</v>
      </c>
      <c r="C2" s="64"/>
      <c r="D2" s="65"/>
      <c r="E2" s="65"/>
      <c r="F2" s="65"/>
      <c r="G2" s="65"/>
      <c r="H2" s="65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</row>
    <row r="3" spans="1:22" s="62" customFormat="1" ht="24.95" customHeight="1" x14ac:dyDescent="0.25">
      <c r="A3" s="63"/>
      <c r="B3" s="208" t="s">
        <v>2119</v>
      </c>
      <c r="C3" s="68"/>
      <c r="D3" s="68"/>
      <c r="E3" s="68"/>
      <c r="F3" s="68"/>
      <c r="G3" s="68"/>
      <c r="H3" s="69"/>
      <c r="I3" s="69"/>
      <c r="J3" s="68"/>
      <c r="K3" s="70"/>
      <c r="L3" s="70"/>
      <c r="M3" s="70"/>
      <c r="N3" s="70"/>
      <c r="O3" s="70"/>
      <c r="P3" s="70"/>
      <c r="Q3" s="70"/>
      <c r="R3" s="70"/>
      <c r="S3" s="70"/>
      <c r="T3" s="68"/>
      <c r="U3" s="68"/>
      <c r="V3" s="71"/>
    </row>
    <row r="4" spans="1:22" s="62" customFormat="1" ht="20.100000000000001" customHeight="1" x14ac:dyDescent="0.25">
      <c r="A4" s="63"/>
      <c r="B4" s="208" t="s">
        <v>2120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pans="1:22" s="62" customFormat="1" ht="21" customHeight="1" x14ac:dyDescent="0.25">
      <c r="A5" s="63"/>
      <c r="B5" s="65"/>
      <c r="C5" s="65"/>
      <c r="D5" s="65"/>
      <c r="E5" s="7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76"/>
      <c r="U5" s="76"/>
      <c r="V5" s="77"/>
    </row>
    <row r="6" spans="1:22" s="62" customFormat="1" ht="15" customHeight="1" thickBot="1" x14ac:dyDescent="0.3">
      <c r="A6" s="800" t="s">
        <v>2121</v>
      </c>
      <c r="B6" s="801"/>
      <c r="C6" s="802"/>
      <c r="D6" s="802"/>
      <c r="E6" s="801"/>
      <c r="F6" s="80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</row>
    <row r="7" spans="1:22" s="82" customFormat="1" ht="32.25" customHeight="1" x14ac:dyDescent="0.25">
      <c r="A7" s="80" t="s">
        <v>2122</v>
      </c>
      <c r="B7" s="137" t="s">
        <v>2123</v>
      </c>
      <c r="C7" s="169" t="s">
        <v>2265</v>
      </c>
      <c r="D7" s="180" t="s">
        <v>2264</v>
      </c>
      <c r="E7" s="150" t="s">
        <v>2124</v>
      </c>
      <c r="F7" s="81" t="s">
        <v>2125</v>
      </c>
      <c r="G7" s="81" t="s">
        <v>2126</v>
      </c>
      <c r="H7" s="81" t="s">
        <v>2127</v>
      </c>
      <c r="I7" s="81" t="s">
        <v>2128</v>
      </c>
      <c r="J7" s="81" t="s">
        <v>2129</v>
      </c>
      <c r="K7" s="81" t="s">
        <v>2130</v>
      </c>
      <c r="L7" s="81" t="s">
        <v>2131</v>
      </c>
      <c r="M7" s="81" t="s">
        <v>2132</v>
      </c>
      <c r="N7" s="81" t="s">
        <v>2133</v>
      </c>
      <c r="O7" s="81" t="s">
        <v>2134</v>
      </c>
      <c r="P7" s="81" t="s">
        <v>2135</v>
      </c>
      <c r="Q7" s="81" t="s">
        <v>2136</v>
      </c>
      <c r="R7" s="81" t="s">
        <v>2137</v>
      </c>
      <c r="S7" s="81" t="s">
        <v>2138</v>
      </c>
      <c r="T7" s="81" t="s">
        <v>2139</v>
      </c>
      <c r="U7" s="81" t="s">
        <v>2140</v>
      </c>
      <c r="V7" s="81" t="s">
        <v>2141</v>
      </c>
    </row>
    <row r="8" spans="1:22" s="62" customFormat="1" ht="15" customHeight="1" x14ac:dyDescent="0.25">
      <c r="A8" s="83" t="s">
        <v>2142</v>
      </c>
      <c r="B8" s="138" t="s">
        <v>2143</v>
      </c>
      <c r="C8" s="170"/>
      <c r="D8" s="181"/>
      <c r="E8" s="151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1:22" s="62" customFormat="1" ht="12.75" customHeight="1" x14ac:dyDescent="0.25">
      <c r="A9" s="85" t="s">
        <v>2144</v>
      </c>
      <c r="B9" s="139" t="s">
        <v>4</v>
      </c>
      <c r="C9" s="171">
        <f>'PLANILHA 4F'!J13</f>
        <v>84570.22</v>
      </c>
      <c r="D9" s="182">
        <f>C9*1.25</f>
        <v>105712.77499999999</v>
      </c>
      <c r="E9" s="92">
        <v>1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s="62" customFormat="1" ht="12.75" customHeight="1" x14ac:dyDescent="0.25">
      <c r="A10" s="88"/>
      <c r="B10" s="140"/>
      <c r="C10" s="172"/>
      <c r="D10" s="183"/>
      <c r="E10" s="152">
        <f>1*D9</f>
        <v>105712.77499999999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s="62" customFormat="1" ht="12.75" customHeight="1" x14ac:dyDescent="0.25">
      <c r="A11" s="85" t="s">
        <v>2145</v>
      </c>
      <c r="B11" s="139" t="s">
        <v>12</v>
      </c>
      <c r="C11" s="171">
        <f>'PLANILHA 4F'!J24</f>
        <v>81883.488000000012</v>
      </c>
      <c r="D11" s="182">
        <f>C11*1.25</f>
        <v>102354.36000000002</v>
      </c>
      <c r="E11" s="92">
        <v>0.05</v>
      </c>
      <c r="F11" s="87">
        <v>0.05</v>
      </c>
      <c r="G11" s="87">
        <v>0.05</v>
      </c>
      <c r="H11" s="87">
        <v>0.05</v>
      </c>
      <c r="I11" s="87">
        <v>0.05</v>
      </c>
      <c r="J11" s="87">
        <v>0.05</v>
      </c>
      <c r="K11" s="87">
        <v>0.05</v>
      </c>
      <c r="L11" s="87">
        <v>0.05</v>
      </c>
      <c r="M11" s="87">
        <v>0.06</v>
      </c>
      <c r="N11" s="87">
        <v>0.06</v>
      </c>
      <c r="O11" s="87">
        <v>0.06</v>
      </c>
      <c r="P11" s="87">
        <v>0.06</v>
      </c>
      <c r="Q11" s="87">
        <v>0.06</v>
      </c>
      <c r="R11" s="87">
        <v>0.06</v>
      </c>
      <c r="S11" s="87">
        <v>0.06</v>
      </c>
      <c r="T11" s="87">
        <v>0.06</v>
      </c>
      <c r="U11" s="87">
        <v>0.06</v>
      </c>
      <c r="V11" s="87">
        <v>0.06</v>
      </c>
    </row>
    <row r="12" spans="1:22" s="62" customFormat="1" ht="12.75" customHeight="1" x14ac:dyDescent="0.25">
      <c r="A12" s="88"/>
      <c r="B12" s="140"/>
      <c r="C12" s="171"/>
      <c r="D12" s="183"/>
      <c r="E12" s="152">
        <f>0.05*D11</f>
        <v>5117.7180000000008</v>
      </c>
      <c r="F12" s="89">
        <f>0.05*D11</f>
        <v>5117.7180000000008</v>
      </c>
      <c r="G12" s="89">
        <f>0.05*D11</f>
        <v>5117.7180000000008</v>
      </c>
      <c r="H12" s="89">
        <f>0.05*D11</f>
        <v>5117.7180000000008</v>
      </c>
      <c r="I12" s="89">
        <f>0.05*D11</f>
        <v>5117.7180000000008</v>
      </c>
      <c r="J12" s="89">
        <f>0.05*D11</f>
        <v>5117.7180000000008</v>
      </c>
      <c r="K12" s="89">
        <f>0.05*D11</f>
        <v>5117.7180000000008</v>
      </c>
      <c r="L12" s="89">
        <f>0.05*D11</f>
        <v>5117.7180000000008</v>
      </c>
      <c r="M12" s="89">
        <f>0.06*D11</f>
        <v>6141.2616000000007</v>
      </c>
      <c r="N12" s="89">
        <f>0.06*D11</f>
        <v>6141.2616000000007</v>
      </c>
      <c r="O12" s="89">
        <f>0.06*D11</f>
        <v>6141.2616000000007</v>
      </c>
      <c r="P12" s="89">
        <f>0.06*D11</f>
        <v>6141.2616000000007</v>
      </c>
      <c r="Q12" s="89">
        <f>0.06*D11</f>
        <v>6141.2616000000007</v>
      </c>
      <c r="R12" s="89">
        <f>0.06*D11</f>
        <v>6141.2616000000007</v>
      </c>
      <c r="S12" s="89">
        <f>0.06*D11</f>
        <v>6141.2616000000007</v>
      </c>
      <c r="T12" s="89">
        <f>0.06*D11</f>
        <v>6141.2616000000007</v>
      </c>
      <c r="U12" s="89">
        <f>0.06*D11</f>
        <v>6141.2616000000007</v>
      </c>
      <c r="V12" s="89">
        <f>0.06*D11</f>
        <v>6141.2616000000007</v>
      </c>
    </row>
    <row r="13" spans="1:22" s="62" customFormat="1" ht="12.75" customHeight="1" x14ac:dyDescent="0.25">
      <c r="A13" s="85" t="s">
        <v>2146</v>
      </c>
      <c r="B13" s="139" t="s">
        <v>659</v>
      </c>
      <c r="C13" s="171">
        <f>'PLANILHA 4F'!J33</f>
        <v>23017.1234</v>
      </c>
      <c r="D13" s="182">
        <f>C13*1.25</f>
        <v>28771.40425</v>
      </c>
      <c r="E13" s="92">
        <v>0.05</v>
      </c>
      <c r="F13" s="87">
        <v>0.05</v>
      </c>
      <c r="G13" s="87"/>
      <c r="H13" s="87"/>
      <c r="I13" s="87"/>
      <c r="J13" s="87">
        <v>0.1</v>
      </c>
      <c r="K13" s="87">
        <v>0.4</v>
      </c>
      <c r="L13" s="87">
        <v>0.4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s="62" customFormat="1" ht="12.75" customHeight="1" x14ac:dyDescent="0.25">
      <c r="A14" s="88"/>
      <c r="B14" s="140"/>
      <c r="C14" s="173"/>
      <c r="D14" s="183"/>
      <c r="E14" s="152">
        <f>0.05*D13</f>
        <v>1438.5702125</v>
      </c>
      <c r="F14" s="89">
        <f>0.05*D13</f>
        <v>1438.5702125</v>
      </c>
      <c r="G14" s="90"/>
      <c r="H14" s="90"/>
      <c r="I14" s="90"/>
      <c r="J14" s="89">
        <f>0.1*D13</f>
        <v>2877.1404250000001</v>
      </c>
      <c r="K14" s="89">
        <f>0.4*D13</f>
        <v>11508.5617</v>
      </c>
      <c r="L14" s="89">
        <f>0.4*D13</f>
        <v>11508.5617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s="62" customFormat="1" ht="12.75" customHeight="1" x14ac:dyDescent="0.25">
      <c r="A15" s="85" t="s">
        <v>2147</v>
      </c>
      <c r="B15" s="139" t="s">
        <v>532</v>
      </c>
      <c r="C15" s="171">
        <f>'PLANILHA 4F'!J40</f>
        <v>48297.549800000001</v>
      </c>
      <c r="D15" s="182">
        <f>C15*1.25</f>
        <v>60371.937250000003</v>
      </c>
      <c r="E15" s="92">
        <v>0.05</v>
      </c>
      <c r="F15" s="87">
        <v>0.05</v>
      </c>
      <c r="G15" s="87"/>
      <c r="H15" s="87"/>
      <c r="I15" s="87"/>
      <c r="J15" s="87">
        <v>0.1</v>
      </c>
      <c r="K15" s="87">
        <v>0.4</v>
      </c>
      <c r="L15" s="87">
        <v>0.4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s="62" customFormat="1" ht="12.75" customHeight="1" x14ac:dyDescent="0.25">
      <c r="A16" s="88"/>
      <c r="B16" s="140"/>
      <c r="C16" s="173"/>
      <c r="D16" s="183"/>
      <c r="E16" s="152">
        <f>0.05*D15</f>
        <v>3018.5968625000005</v>
      </c>
      <c r="F16" s="89">
        <f>0.05*D15</f>
        <v>3018.5968625000005</v>
      </c>
      <c r="G16" s="90"/>
      <c r="H16" s="90"/>
      <c r="I16" s="90"/>
      <c r="J16" s="89">
        <f>0.1*D15</f>
        <v>6037.193725000001</v>
      </c>
      <c r="K16" s="89">
        <f>0.4*D15</f>
        <v>24148.774900000004</v>
      </c>
      <c r="L16" s="89">
        <f>0.4*D15</f>
        <v>24148.774900000004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22" s="62" customFormat="1" ht="12.75" customHeight="1" x14ac:dyDescent="0.25">
      <c r="A17" s="85" t="s">
        <v>2148</v>
      </c>
      <c r="B17" s="139" t="s">
        <v>660</v>
      </c>
      <c r="C17" s="171">
        <f>'PLANILHA 4F'!J61</f>
        <v>54965.11</v>
      </c>
      <c r="D17" s="182">
        <f>C17*1.25</f>
        <v>68706.387499999997</v>
      </c>
      <c r="E17" s="92">
        <v>0.05</v>
      </c>
      <c r="F17" s="87">
        <v>0.05</v>
      </c>
      <c r="G17" s="87">
        <v>0.05</v>
      </c>
      <c r="H17" s="87">
        <v>0.05</v>
      </c>
      <c r="I17" s="87">
        <v>0.05</v>
      </c>
      <c r="J17" s="87">
        <v>0.2</v>
      </c>
      <c r="K17" s="87">
        <v>0.2</v>
      </c>
      <c r="L17" s="87">
        <v>0.05</v>
      </c>
      <c r="M17" s="87">
        <v>0.05</v>
      </c>
      <c r="N17" s="87">
        <v>0.05</v>
      </c>
      <c r="O17" s="87">
        <v>0.05</v>
      </c>
      <c r="P17" s="87">
        <v>0.05</v>
      </c>
      <c r="Q17" s="87">
        <v>0.05</v>
      </c>
      <c r="R17" s="87">
        <v>0.05</v>
      </c>
      <c r="S17" s="87"/>
      <c r="T17" s="87"/>
      <c r="U17" s="87"/>
      <c r="V17" s="87"/>
    </row>
    <row r="18" spans="1:22" s="62" customFormat="1" ht="12.75" customHeight="1" x14ac:dyDescent="0.25">
      <c r="A18" s="88"/>
      <c r="B18" s="140"/>
      <c r="C18" s="173"/>
      <c r="D18" s="183"/>
      <c r="E18" s="152">
        <f>0.05*D17</f>
        <v>3435.319375</v>
      </c>
      <c r="F18" s="89">
        <f>0.05*D17</f>
        <v>3435.319375</v>
      </c>
      <c r="G18" s="89">
        <f>0.05*D17</f>
        <v>3435.319375</v>
      </c>
      <c r="H18" s="89">
        <f>0.05*D17</f>
        <v>3435.319375</v>
      </c>
      <c r="I18" s="89">
        <f>0.05*D17</f>
        <v>3435.319375</v>
      </c>
      <c r="J18" s="89">
        <f>0.2*D17</f>
        <v>13741.2775</v>
      </c>
      <c r="K18" s="89">
        <f>0.2*D17</f>
        <v>13741.2775</v>
      </c>
      <c r="L18" s="89">
        <f>0.05*D17</f>
        <v>3435.319375</v>
      </c>
      <c r="M18" s="89">
        <f>0.05*D17</f>
        <v>3435.319375</v>
      </c>
      <c r="N18" s="89">
        <f>0.05*D17</f>
        <v>3435.319375</v>
      </c>
      <c r="O18" s="89">
        <f>0.05*D17</f>
        <v>3435.319375</v>
      </c>
      <c r="P18" s="89">
        <f>0.05*D17</f>
        <v>3435.319375</v>
      </c>
      <c r="Q18" s="89">
        <f>0.05*D17</f>
        <v>3435.319375</v>
      </c>
      <c r="R18" s="89">
        <f>0.05*D17</f>
        <v>3435.319375</v>
      </c>
      <c r="S18" s="90"/>
      <c r="T18" s="90"/>
      <c r="U18" s="90"/>
      <c r="V18" s="90"/>
    </row>
    <row r="19" spans="1:22" s="62" customFormat="1" ht="12.75" customHeight="1" x14ac:dyDescent="0.25">
      <c r="A19" s="85" t="s">
        <v>2149</v>
      </c>
      <c r="B19" s="139" t="s">
        <v>417</v>
      </c>
      <c r="C19" s="171">
        <f>'PLANILHA 4F'!J64</f>
        <v>10008.807599999998</v>
      </c>
      <c r="D19" s="182">
        <f>C19*1.25</f>
        <v>12511.009499999998</v>
      </c>
      <c r="E19" s="92"/>
      <c r="F19" s="87">
        <v>0.2</v>
      </c>
      <c r="G19" s="87">
        <v>0.1</v>
      </c>
      <c r="H19" s="87"/>
      <c r="I19" s="87"/>
      <c r="J19" s="87"/>
      <c r="K19" s="87"/>
      <c r="L19" s="87">
        <v>0.3</v>
      </c>
      <c r="M19" s="87">
        <v>0.4</v>
      </c>
      <c r="N19" s="91"/>
      <c r="O19" s="87"/>
      <c r="P19" s="87"/>
      <c r="Q19" s="92"/>
      <c r="R19" s="87"/>
      <c r="S19" s="87"/>
      <c r="T19" s="92"/>
      <c r="U19" s="87"/>
      <c r="V19" s="87"/>
    </row>
    <row r="20" spans="1:22" s="62" customFormat="1" ht="12.75" customHeight="1" x14ac:dyDescent="0.25">
      <c r="A20" s="88"/>
      <c r="B20" s="140"/>
      <c r="C20" s="173"/>
      <c r="D20" s="183"/>
      <c r="E20" s="93"/>
      <c r="F20" s="89">
        <f>0.2*D19</f>
        <v>2502.2019</v>
      </c>
      <c r="G20" s="89">
        <f>0.1*D19</f>
        <v>1251.10095</v>
      </c>
      <c r="H20" s="90"/>
      <c r="I20" s="90"/>
      <c r="J20" s="90"/>
      <c r="K20" s="90"/>
      <c r="L20" s="89">
        <f>0.3*D19</f>
        <v>3753.3028499999991</v>
      </c>
      <c r="M20" s="89">
        <f>0.4*D19</f>
        <v>5004.4038</v>
      </c>
      <c r="N20" s="90"/>
      <c r="O20" s="90"/>
      <c r="P20" s="90"/>
      <c r="Q20" s="93"/>
      <c r="R20" s="90"/>
      <c r="S20" s="90"/>
      <c r="T20" s="93"/>
      <c r="U20" s="90"/>
      <c r="V20" s="90"/>
    </row>
    <row r="21" spans="1:22" s="62" customFormat="1" ht="16.5" customHeight="1" x14ac:dyDescent="0.25">
      <c r="A21" s="85" t="s">
        <v>2150</v>
      </c>
      <c r="B21" s="139" t="s">
        <v>421</v>
      </c>
      <c r="C21" s="171">
        <f>'PLANILHA 4F'!J68</f>
        <v>197164.56760000001</v>
      </c>
      <c r="D21" s="182">
        <f>C21*1.25</f>
        <v>246455.7095</v>
      </c>
      <c r="E21" s="92"/>
      <c r="F21" s="87"/>
      <c r="G21" s="87">
        <v>0.05</v>
      </c>
      <c r="H21" s="87">
        <v>0.05</v>
      </c>
      <c r="I21" s="87">
        <v>0.1</v>
      </c>
      <c r="J21" s="87">
        <v>0.1</v>
      </c>
      <c r="K21" s="87">
        <v>0.1</v>
      </c>
      <c r="L21" s="87">
        <v>0.1</v>
      </c>
      <c r="M21" s="87">
        <v>0.1</v>
      </c>
      <c r="N21" s="87">
        <v>0.1</v>
      </c>
      <c r="O21" s="87">
        <v>0.1</v>
      </c>
      <c r="P21" s="87">
        <v>0.1</v>
      </c>
      <c r="Q21" s="87">
        <v>0.1</v>
      </c>
      <c r="R21" s="87"/>
      <c r="S21" s="94"/>
      <c r="T21" s="87"/>
      <c r="U21" s="87"/>
      <c r="V21" s="87"/>
    </row>
    <row r="22" spans="1:22" s="62" customFormat="1" ht="12.75" customHeight="1" x14ac:dyDescent="0.25">
      <c r="A22" s="88"/>
      <c r="B22" s="140"/>
      <c r="C22" s="173"/>
      <c r="D22" s="183"/>
      <c r="E22" s="93"/>
      <c r="F22" s="90"/>
      <c r="G22" s="89">
        <f>0.05*D21</f>
        <v>12322.785475000001</v>
      </c>
      <c r="H22" s="89">
        <f>0.05*D21</f>
        <v>12322.785475000001</v>
      </c>
      <c r="I22" s="89">
        <f>0.1*D21</f>
        <v>24645.570950000001</v>
      </c>
      <c r="J22" s="89">
        <f>0.1*D21</f>
        <v>24645.570950000001</v>
      </c>
      <c r="K22" s="89">
        <f>0.1*D21</f>
        <v>24645.570950000001</v>
      </c>
      <c r="L22" s="89">
        <f>0.1*D21</f>
        <v>24645.570950000001</v>
      </c>
      <c r="M22" s="89">
        <f>0.1*D21</f>
        <v>24645.570950000001</v>
      </c>
      <c r="N22" s="89">
        <f>0.1*D21</f>
        <v>24645.570950000001</v>
      </c>
      <c r="O22" s="89">
        <f>0.1*D21</f>
        <v>24645.570950000001</v>
      </c>
      <c r="P22" s="89">
        <f>0.1*D21</f>
        <v>24645.570950000001</v>
      </c>
      <c r="Q22" s="89">
        <f>0.1*D21</f>
        <v>24645.570950000001</v>
      </c>
      <c r="R22" s="90"/>
      <c r="S22" s="90"/>
      <c r="T22" s="90"/>
      <c r="U22" s="90"/>
      <c r="V22" s="90"/>
    </row>
    <row r="23" spans="1:22" s="62" customFormat="1" ht="12.75" customHeight="1" x14ac:dyDescent="0.25">
      <c r="A23" s="85" t="s">
        <v>2151</v>
      </c>
      <c r="B23" s="141" t="s">
        <v>424</v>
      </c>
      <c r="C23" s="171">
        <f>'PLANILHA 4F'!J77</f>
        <v>206975.53419999999</v>
      </c>
      <c r="D23" s="182">
        <f>C23*1.25</f>
        <v>258719.41774999999</v>
      </c>
      <c r="E23" s="92"/>
      <c r="F23" s="87"/>
      <c r="G23" s="87">
        <v>0.05</v>
      </c>
      <c r="H23" s="87">
        <v>0.15</v>
      </c>
      <c r="I23" s="87">
        <v>0.15</v>
      </c>
      <c r="J23" s="87"/>
      <c r="K23" s="87">
        <v>0.05</v>
      </c>
      <c r="L23" s="87">
        <v>0.05</v>
      </c>
      <c r="M23" s="87">
        <v>0.05</v>
      </c>
      <c r="N23" s="87">
        <v>0.05</v>
      </c>
      <c r="O23" s="87">
        <v>0.05</v>
      </c>
      <c r="P23" s="87">
        <v>0.15</v>
      </c>
      <c r="Q23" s="87">
        <v>0.15</v>
      </c>
      <c r="R23" s="87">
        <v>0.1</v>
      </c>
      <c r="S23" s="87"/>
      <c r="T23" s="87"/>
      <c r="U23" s="87"/>
      <c r="V23" s="87"/>
    </row>
    <row r="24" spans="1:22" s="62" customFormat="1" ht="12.75" customHeight="1" x14ac:dyDescent="0.25">
      <c r="A24" s="88"/>
      <c r="B24" s="142"/>
      <c r="C24" s="173"/>
      <c r="D24" s="183"/>
      <c r="E24" s="153"/>
      <c r="F24" s="119"/>
      <c r="G24" s="89">
        <f>0.05*D23</f>
        <v>12935.9708875</v>
      </c>
      <c r="H24" s="89">
        <f>0.15*D23</f>
        <v>38807.912662499999</v>
      </c>
      <c r="I24" s="89">
        <f>0.15*D23</f>
        <v>38807.912662499999</v>
      </c>
      <c r="J24" s="90"/>
      <c r="K24" s="89">
        <f>0.05*D23</f>
        <v>12935.9708875</v>
      </c>
      <c r="L24" s="89">
        <f>0.05*D23</f>
        <v>12935.9708875</v>
      </c>
      <c r="M24" s="89">
        <f>0.05*D23</f>
        <v>12935.9708875</v>
      </c>
      <c r="N24" s="89">
        <f>0.05*D23</f>
        <v>12935.9708875</v>
      </c>
      <c r="O24" s="89">
        <f>0.05*D23</f>
        <v>12935.9708875</v>
      </c>
      <c r="P24" s="89">
        <f>0.15*D23</f>
        <v>38807.912662499999</v>
      </c>
      <c r="Q24" s="89">
        <f>0.15*D23</f>
        <v>38807.912662499999</v>
      </c>
      <c r="R24" s="89">
        <f>0.1*D23</f>
        <v>25871.941774999999</v>
      </c>
      <c r="S24" s="90"/>
      <c r="T24" s="90"/>
      <c r="U24" s="90"/>
      <c r="V24" s="90"/>
    </row>
    <row r="25" spans="1:22" s="62" customFormat="1" ht="12.75" customHeight="1" x14ac:dyDescent="0.25">
      <c r="A25" s="85" t="s">
        <v>2152</v>
      </c>
      <c r="B25" s="141" t="s">
        <v>661</v>
      </c>
      <c r="C25" s="171">
        <f>'PLANILHA 4F'!J83</f>
        <v>87742.488000000012</v>
      </c>
      <c r="D25" s="182">
        <f>C25*1.25</f>
        <v>109678.11000000002</v>
      </c>
      <c r="E25" s="154"/>
      <c r="F25" s="96"/>
      <c r="G25" s="87">
        <v>0.05</v>
      </c>
      <c r="H25" s="87">
        <v>0.15</v>
      </c>
      <c r="I25" s="87">
        <v>0.15</v>
      </c>
      <c r="J25" s="87"/>
      <c r="K25" s="87">
        <v>0.05</v>
      </c>
      <c r="L25" s="87">
        <v>0.05</v>
      </c>
      <c r="M25" s="87">
        <v>0.05</v>
      </c>
      <c r="N25" s="87">
        <v>0.05</v>
      </c>
      <c r="O25" s="87">
        <v>0.05</v>
      </c>
      <c r="P25" s="87">
        <v>0.15</v>
      </c>
      <c r="Q25" s="87">
        <v>0.15</v>
      </c>
      <c r="R25" s="87">
        <v>0.1</v>
      </c>
      <c r="S25" s="87"/>
      <c r="T25" s="87"/>
      <c r="U25" s="87"/>
      <c r="V25" s="87"/>
    </row>
    <row r="26" spans="1:22" s="62" customFormat="1" ht="12.75" customHeight="1" x14ac:dyDescent="0.25">
      <c r="A26" s="88"/>
      <c r="B26" s="142"/>
      <c r="C26" s="173"/>
      <c r="D26" s="183"/>
      <c r="E26" s="93"/>
      <c r="F26" s="90"/>
      <c r="G26" s="89">
        <f>0.05*D25</f>
        <v>5483.9055000000008</v>
      </c>
      <c r="H26" s="89">
        <f>0.15*D25</f>
        <v>16451.716500000002</v>
      </c>
      <c r="I26" s="89">
        <f>0.15*D25</f>
        <v>16451.716500000002</v>
      </c>
      <c r="J26" s="90"/>
      <c r="K26" s="89">
        <f>0.05*D25</f>
        <v>5483.9055000000008</v>
      </c>
      <c r="L26" s="89">
        <f>0.05*D25</f>
        <v>5483.9055000000008</v>
      </c>
      <c r="M26" s="89">
        <f>0.05*D25</f>
        <v>5483.9055000000008</v>
      </c>
      <c r="N26" s="89">
        <f>0.05*D25</f>
        <v>5483.9055000000008</v>
      </c>
      <c r="O26" s="89">
        <f>0.05*D25</f>
        <v>5483.9055000000008</v>
      </c>
      <c r="P26" s="89">
        <f>0.15*D25</f>
        <v>16451.716500000002</v>
      </c>
      <c r="Q26" s="89">
        <f>0.15*D25</f>
        <v>16451.716500000002</v>
      </c>
      <c r="R26" s="89">
        <f>0.1*D25</f>
        <v>10967.811000000002</v>
      </c>
      <c r="S26" s="90"/>
      <c r="T26" s="90"/>
      <c r="U26" s="90"/>
      <c r="V26" s="90"/>
    </row>
    <row r="27" spans="1:22" s="62" customFormat="1" ht="12.75" customHeight="1" x14ac:dyDescent="0.25">
      <c r="A27" s="85" t="s">
        <v>2153</v>
      </c>
      <c r="B27" s="141" t="s">
        <v>663</v>
      </c>
      <c r="C27" s="171">
        <f>'PLANILHA 4F'!J90</f>
        <v>5885.6560000000009</v>
      </c>
      <c r="D27" s="182">
        <f>C27*1.25</f>
        <v>7357.0700000000015</v>
      </c>
      <c r="E27" s="92"/>
      <c r="F27" s="87"/>
      <c r="G27" s="87">
        <v>0.05</v>
      </c>
      <c r="H27" s="87">
        <v>0.15</v>
      </c>
      <c r="I27" s="87">
        <v>0.15</v>
      </c>
      <c r="J27" s="87"/>
      <c r="K27" s="87">
        <v>0.05</v>
      </c>
      <c r="L27" s="87">
        <v>0.05</v>
      </c>
      <c r="M27" s="87">
        <v>0.05</v>
      </c>
      <c r="N27" s="87">
        <v>0.05</v>
      </c>
      <c r="O27" s="87">
        <v>0.05</v>
      </c>
      <c r="P27" s="87">
        <v>0.15</v>
      </c>
      <c r="Q27" s="87">
        <v>0.15</v>
      </c>
      <c r="R27" s="87">
        <v>0.1</v>
      </c>
      <c r="S27" s="87"/>
      <c r="T27" s="87"/>
      <c r="U27" s="87"/>
      <c r="V27" s="87"/>
    </row>
    <row r="28" spans="1:22" s="62" customFormat="1" ht="12.75" customHeight="1" x14ac:dyDescent="0.25">
      <c r="A28" s="88"/>
      <c r="B28" s="142"/>
      <c r="C28" s="173"/>
      <c r="D28" s="183"/>
      <c r="E28" s="93"/>
      <c r="F28" s="90"/>
      <c r="G28" s="89">
        <f>0.05*D27</f>
        <v>367.85350000000011</v>
      </c>
      <c r="H28" s="89">
        <f>0.15*D27</f>
        <v>1103.5605000000003</v>
      </c>
      <c r="I28" s="89">
        <f>0.15*D27</f>
        <v>1103.5605000000003</v>
      </c>
      <c r="J28" s="90"/>
      <c r="K28" s="89">
        <f>0.05*D27</f>
        <v>367.85350000000011</v>
      </c>
      <c r="L28" s="89">
        <f>0.05*D27</f>
        <v>367.85350000000011</v>
      </c>
      <c r="M28" s="89">
        <f>0.05*D27</f>
        <v>367.85350000000011</v>
      </c>
      <c r="N28" s="89">
        <f>0.05*D27</f>
        <v>367.85350000000011</v>
      </c>
      <c r="O28" s="89">
        <f>0.05*D27</f>
        <v>367.85350000000011</v>
      </c>
      <c r="P28" s="89">
        <f>0.15*D27</f>
        <v>1103.5605000000003</v>
      </c>
      <c r="Q28" s="89">
        <f>0.15*D27</f>
        <v>1103.5605000000003</v>
      </c>
      <c r="R28" s="89">
        <f>0.1*D27</f>
        <v>735.70700000000022</v>
      </c>
      <c r="S28" s="90"/>
      <c r="T28" s="90"/>
      <c r="U28" s="90"/>
      <c r="V28" s="90"/>
    </row>
    <row r="29" spans="1:22" s="62" customFormat="1" ht="12.75" customHeight="1" x14ac:dyDescent="0.25">
      <c r="A29" s="85" t="s">
        <v>2154</v>
      </c>
      <c r="B29" s="141" t="s">
        <v>664</v>
      </c>
      <c r="C29" s="171">
        <f>'PLANILHA 4F'!J92</f>
        <v>422459.95999999996</v>
      </c>
      <c r="D29" s="182">
        <f>C29*1.25</f>
        <v>528074.94999999995</v>
      </c>
      <c r="E29" s="92"/>
      <c r="F29" s="87"/>
      <c r="G29" s="87">
        <v>0.05</v>
      </c>
      <c r="H29" s="87">
        <v>0.15</v>
      </c>
      <c r="I29" s="87">
        <v>0.15</v>
      </c>
      <c r="J29" s="87"/>
      <c r="K29" s="87">
        <v>0.05</v>
      </c>
      <c r="L29" s="87">
        <v>0.05</v>
      </c>
      <c r="M29" s="87">
        <v>0.05</v>
      </c>
      <c r="N29" s="87">
        <v>0.05</v>
      </c>
      <c r="O29" s="87">
        <v>0.05</v>
      </c>
      <c r="P29" s="87">
        <v>0.15</v>
      </c>
      <c r="Q29" s="87">
        <v>0.15</v>
      </c>
      <c r="R29" s="87">
        <v>0.1</v>
      </c>
      <c r="S29" s="87"/>
      <c r="T29" s="87"/>
      <c r="U29" s="87"/>
      <c r="V29" s="87"/>
    </row>
    <row r="30" spans="1:22" s="62" customFormat="1" ht="12.75" customHeight="1" x14ac:dyDescent="0.25">
      <c r="A30" s="88"/>
      <c r="B30" s="142"/>
      <c r="C30" s="173"/>
      <c r="D30" s="183"/>
      <c r="E30" s="93"/>
      <c r="F30" s="90"/>
      <c r="G30" s="89">
        <f>0.05*D29</f>
        <v>26403.747499999998</v>
      </c>
      <c r="H30" s="89">
        <f>0.15*D29</f>
        <v>79211.242499999993</v>
      </c>
      <c r="I30" s="89">
        <f>0.15*D29</f>
        <v>79211.242499999993</v>
      </c>
      <c r="J30" s="90"/>
      <c r="K30" s="89">
        <f>0.05*D29</f>
        <v>26403.747499999998</v>
      </c>
      <c r="L30" s="89">
        <f>0.05*D29</f>
        <v>26403.747499999998</v>
      </c>
      <c r="M30" s="89">
        <f>0.05*D29</f>
        <v>26403.747499999998</v>
      </c>
      <c r="N30" s="89">
        <f>0.05*D29</f>
        <v>26403.747499999998</v>
      </c>
      <c r="O30" s="89">
        <f>0.05*D29</f>
        <v>26403.747499999998</v>
      </c>
      <c r="P30" s="89">
        <f>0.15*D29</f>
        <v>79211.242499999993</v>
      </c>
      <c r="Q30" s="89">
        <f>0.15*D29</f>
        <v>79211.242499999993</v>
      </c>
      <c r="R30" s="89">
        <f>0.1*D29</f>
        <v>52807.494999999995</v>
      </c>
      <c r="S30" s="90"/>
      <c r="T30" s="90"/>
      <c r="U30" s="90"/>
      <c r="V30" s="90"/>
    </row>
    <row r="31" spans="1:22" s="62" customFormat="1" ht="12.75" customHeight="1" x14ac:dyDescent="0.25">
      <c r="A31" s="85" t="s">
        <v>2155</v>
      </c>
      <c r="B31" s="141" t="s">
        <v>662</v>
      </c>
      <c r="C31" s="171">
        <f>'PLANILHA 4F'!J95</f>
        <v>153787.32199999999</v>
      </c>
      <c r="D31" s="182">
        <f>C31*1.25</f>
        <v>192234.15249999997</v>
      </c>
      <c r="E31" s="92"/>
      <c r="F31" s="87"/>
      <c r="G31" s="87">
        <v>0.25</v>
      </c>
      <c r="H31" s="91">
        <v>0.25</v>
      </c>
      <c r="I31" s="87"/>
      <c r="J31" s="87"/>
      <c r="K31" s="87"/>
      <c r="L31" s="87"/>
      <c r="M31" s="87"/>
      <c r="N31" s="87">
        <v>0.1</v>
      </c>
      <c r="O31" s="87">
        <v>0.2</v>
      </c>
      <c r="P31" s="87">
        <v>0.2</v>
      </c>
      <c r="Q31" s="87"/>
      <c r="R31" s="87"/>
      <c r="S31" s="87"/>
      <c r="T31" s="87"/>
      <c r="U31" s="87"/>
      <c r="V31" s="87"/>
    </row>
    <row r="32" spans="1:22" s="62" customFormat="1" ht="12.75" customHeight="1" x14ac:dyDescent="0.25">
      <c r="A32" s="88"/>
      <c r="B32" s="142"/>
      <c r="C32" s="173"/>
      <c r="D32" s="183"/>
      <c r="E32" s="93"/>
      <c r="F32" s="90"/>
      <c r="G32" s="89">
        <f>0.25*D31</f>
        <v>48058.538124999992</v>
      </c>
      <c r="H32" s="89">
        <f>0.25*D31</f>
        <v>48058.538124999992</v>
      </c>
      <c r="I32" s="90"/>
      <c r="J32" s="90"/>
      <c r="K32" s="90"/>
      <c r="L32" s="90"/>
      <c r="M32" s="90"/>
      <c r="N32" s="89">
        <f>0.1*D31</f>
        <v>19223.415249999998</v>
      </c>
      <c r="O32" s="89">
        <f>0.2*D31</f>
        <v>38446.830499999996</v>
      </c>
      <c r="P32" s="89">
        <f>0.2*D31</f>
        <v>38446.830499999996</v>
      </c>
      <c r="Q32" s="90"/>
      <c r="R32" s="90"/>
      <c r="S32" s="90"/>
      <c r="T32" s="90"/>
      <c r="U32" s="90"/>
      <c r="V32" s="90"/>
    </row>
    <row r="33" spans="1:22" s="62" customFormat="1" ht="12.75" customHeight="1" x14ac:dyDescent="0.25">
      <c r="A33" s="85" t="s">
        <v>2156</v>
      </c>
      <c r="B33" s="141" t="s">
        <v>586</v>
      </c>
      <c r="C33" s="171">
        <f>'PLANILHA 4F'!J100</f>
        <v>123142.41</v>
      </c>
      <c r="D33" s="182">
        <f>C33*1.25</f>
        <v>153928.01250000001</v>
      </c>
      <c r="E33" s="92"/>
      <c r="F33" s="87"/>
      <c r="G33" s="87">
        <v>0.25</v>
      </c>
      <c r="H33" s="87">
        <v>0.25</v>
      </c>
      <c r="I33" s="87"/>
      <c r="J33" s="87"/>
      <c r="K33" s="87">
        <v>0.1</v>
      </c>
      <c r="L33" s="87">
        <v>0.1</v>
      </c>
      <c r="M33" s="87">
        <v>0.1</v>
      </c>
      <c r="N33" s="87">
        <v>0.1</v>
      </c>
      <c r="O33" s="87">
        <v>0.1</v>
      </c>
      <c r="P33" s="87"/>
      <c r="Q33" s="87"/>
      <c r="R33" s="87"/>
      <c r="S33" s="87"/>
      <c r="T33" s="87"/>
      <c r="U33" s="87"/>
      <c r="V33" s="87"/>
    </row>
    <row r="34" spans="1:22" s="62" customFormat="1" ht="12.75" customHeight="1" x14ac:dyDescent="0.25">
      <c r="A34" s="88"/>
      <c r="B34" s="142"/>
      <c r="C34" s="173"/>
      <c r="D34" s="183"/>
      <c r="E34" s="93"/>
      <c r="F34" s="90"/>
      <c r="G34" s="89">
        <f>0.25*D33</f>
        <v>38482.003125000003</v>
      </c>
      <c r="H34" s="89">
        <f>0.25*D33</f>
        <v>38482.003125000003</v>
      </c>
      <c r="I34" s="90"/>
      <c r="J34" s="90"/>
      <c r="K34" s="89">
        <f>0.1*D33</f>
        <v>15392.801250000002</v>
      </c>
      <c r="L34" s="89">
        <f>0.1*D33</f>
        <v>15392.801250000002</v>
      </c>
      <c r="M34" s="89">
        <f>0.1*D33</f>
        <v>15392.801250000002</v>
      </c>
      <c r="N34" s="89">
        <f>0.1*D33</f>
        <v>15392.801250000002</v>
      </c>
      <c r="O34" s="89">
        <f>0.1*D33</f>
        <v>15392.801250000002</v>
      </c>
      <c r="P34" s="90"/>
      <c r="Q34" s="90"/>
      <c r="R34" s="90"/>
      <c r="S34" s="90"/>
      <c r="T34" s="90"/>
      <c r="U34" s="90"/>
      <c r="V34" s="90"/>
    </row>
    <row r="35" spans="1:22" s="62" customFormat="1" ht="12.75" customHeight="1" x14ac:dyDescent="0.25">
      <c r="A35" s="85" t="s">
        <v>2157</v>
      </c>
      <c r="B35" s="141" t="s">
        <v>431</v>
      </c>
      <c r="C35" s="171">
        <f>'PLANILHA 4F'!J108</f>
        <v>57872.256000000008</v>
      </c>
      <c r="D35" s="182">
        <f>C35*1.25</f>
        <v>72340.320000000007</v>
      </c>
      <c r="E35" s="92"/>
      <c r="F35" s="87"/>
      <c r="G35" s="87">
        <v>0.25</v>
      </c>
      <c r="H35" s="87">
        <v>0.25</v>
      </c>
      <c r="I35" s="87"/>
      <c r="J35" s="87"/>
      <c r="K35" s="87">
        <v>0.1</v>
      </c>
      <c r="L35" s="87">
        <v>0.1</v>
      </c>
      <c r="M35" s="87">
        <v>0.1</v>
      </c>
      <c r="N35" s="87">
        <v>0.1</v>
      </c>
      <c r="O35" s="87">
        <v>0.1</v>
      </c>
      <c r="P35" s="87"/>
      <c r="Q35" s="87"/>
      <c r="R35" s="87"/>
      <c r="S35" s="87"/>
      <c r="T35" s="87"/>
      <c r="U35" s="87"/>
      <c r="V35" s="87"/>
    </row>
    <row r="36" spans="1:22" s="62" customFormat="1" ht="12.75" customHeight="1" x14ac:dyDescent="0.25">
      <c r="A36" s="88"/>
      <c r="B36" s="142"/>
      <c r="C36" s="173"/>
      <c r="D36" s="183"/>
      <c r="E36" s="155"/>
      <c r="F36" s="90"/>
      <c r="G36" s="89">
        <f>0.25*D35</f>
        <v>18085.080000000002</v>
      </c>
      <c r="H36" s="89">
        <f>0.25*D35</f>
        <v>18085.080000000002</v>
      </c>
      <c r="I36" s="90"/>
      <c r="J36" s="90"/>
      <c r="K36" s="89">
        <f>0.1*D35</f>
        <v>7234.0320000000011</v>
      </c>
      <c r="L36" s="89">
        <f>0.1*D35</f>
        <v>7234.0320000000011</v>
      </c>
      <c r="M36" s="89">
        <f>0.1*D35</f>
        <v>7234.0320000000011</v>
      </c>
      <c r="N36" s="89">
        <f>0.1*D35</f>
        <v>7234.0320000000011</v>
      </c>
      <c r="O36" s="89">
        <f>0.1*D35</f>
        <v>7234.0320000000011</v>
      </c>
      <c r="P36" s="90"/>
      <c r="Q36" s="90"/>
      <c r="R36" s="90"/>
      <c r="S36" s="90"/>
      <c r="T36" s="90"/>
      <c r="U36" s="90"/>
      <c r="V36" s="90"/>
    </row>
    <row r="37" spans="1:22" s="62" customFormat="1" ht="12.75" customHeight="1" x14ac:dyDescent="0.25">
      <c r="A37" s="85" t="s">
        <v>2158</v>
      </c>
      <c r="B37" s="141" t="s">
        <v>593</v>
      </c>
      <c r="C37" s="171">
        <f>'PLANILHA 4F'!J110</f>
        <v>264968.62910000008</v>
      </c>
      <c r="D37" s="182">
        <f>C37*1.25</f>
        <v>331210.78637500008</v>
      </c>
      <c r="E37" s="92"/>
      <c r="F37" s="92"/>
      <c r="G37" s="87">
        <v>0.25</v>
      </c>
      <c r="H37" s="87">
        <v>0.25</v>
      </c>
      <c r="I37" s="87"/>
      <c r="J37" s="87"/>
      <c r="K37" s="87">
        <v>0.1</v>
      </c>
      <c r="L37" s="87">
        <v>0.1</v>
      </c>
      <c r="M37" s="87">
        <v>0.1</v>
      </c>
      <c r="N37" s="87">
        <v>0.1</v>
      </c>
      <c r="O37" s="87">
        <v>0.1</v>
      </c>
      <c r="P37" s="87"/>
      <c r="Q37" s="87"/>
      <c r="R37" s="87"/>
      <c r="S37" s="87"/>
      <c r="T37" s="87"/>
      <c r="U37" s="87"/>
      <c r="V37" s="87"/>
    </row>
    <row r="38" spans="1:22" s="62" customFormat="1" ht="12.75" customHeight="1" x14ac:dyDescent="0.25">
      <c r="A38" s="88"/>
      <c r="B38" s="142"/>
      <c r="C38" s="173"/>
      <c r="D38" s="183"/>
      <c r="E38" s="93"/>
      <c r="F38" s="93"/>
      <c r="G38" s="89">
        <f>0.25*D37</f>
        <v>82802.696593750021</v>
      </c>
      <c r="H38" s="89">
        <f>0.25*D37</f>
        <v>82802.696593750021</v>
      </c>
      <c r="I38" s="90"/>
      <c r="J38" s="90"/>
      <c r="K38" s="89">
        <f>0.1*D37</f>
        <v>33121.07863750001</v>
      </c>
      <c r="L38" s="89">
        <f>0.1*D37</f>
        <v>33121.07863750001</v>
      </c>
      <c r="M38" s="89">
        <f>0.1*D37</f>
        <v>33121.07863750001</v>
      </c>
      <c r="N38" s="89">
        <f>0.1*D37</f>
        <v>33121.07863750001</v>
      </c>
      <c r="O38" s="89">
        <f>0.1*D37</f>
        <v>33121.07863750001</v>
      </c>
      <c r="P38" s="90"/>
      <c r="Q38" s="90"/>
      <c r="R38" s="90"/>
      <c r="S38" s="90"/>
      <c r="T38" s="90"/>
      <c r="U38" s="90"/>
      <c r="V38" s="90"/>
    </row>
    <row r="39" spans="1:22" s="62" customFormat="1" ht="12.75" customHeight="1" x14ac:dyDescent="0.25">
      <c r="A39" s="85" t="s">
        <v>2159</v>
      </c>
      <c r="B39" s="141" t="s">
        <v>592</v>
      </c>
      <c r="C39" s="171">
        <f>'PLANILHA 4F'!J117</f>
        <v>10960.039999999999</v>
      </c>
      <c r="D39" s="182">
        <f>C39*1.25</f>
        <v>13700.05</v>
      </c>
      <c r="E39" s="156"/>
      <c r="F39" s="92"/>
      <c r="G39" s="87">
        <v>0.25</v>
      </c>
      <c r="H39" s="87">
        <v>0.25</v>
      </c>
      <c r="I39" s="87"/>
      <c r="J39" s="87"/>
      <c r="K39" s="87">
        <v>0.1</v>
      </c>
      <c r="L39" s="87">
        <v>0.1</v>
      </c>
      <c r="M39" s="87">
        <v>0.1</v>
      </c>
      <c r="N39" s="87">
        <v>0.1</v>
      </c>
      <c r="O39" s="87">
        <v>0.1</v>
      </c>
      <c r="P39" s="87"/>
      <c r="Q39" s="87"/>
      <c r="R39" s="87"/>
      <c r="S39" s="87"/>
      <c r="T39" s="87"/>
      <c r="U39" s="87"/>
      <c r="V39" s="87"/>
    </row>
    <row r="40" spans="1:22" s="62" customFormat="1" ht="12.75" customHeight="1" x14ac:dyDescent="0.25">
      <c r="A40" s="88"/>
      <c r="B40" s="142"/>
      <c r="C40" s="173"/>
      <c r="D40" s="183"/>
      <c r="E40" s="93"/>
      <c r="F40" s="93"/>
      <c r="G40" s="89">
        <f>0.25*D39</f>
        <v>3425.0124999999998</v>
      </c>
      <c r="H40" s="89">
        <f>0.25*D39</f>
        <v>3425.0124999999998</v>
      </c>
      <c r="I40" s="90"/>
      <c r="J40" s="90"/>
      <c r="K40" s="89">
        <f>0.1*D39</f>
        <v>1370.0050000000001</v>
      </c>
      <c r="L40" s="89">
        <f>0.1*D39</f>
        <v>1370.0050000000001</v>
      </c>
      <c r="M40" s="89">
        <f>0.1*D39</f>
        <v>1370.0050000000001</v>
      </c>
      <c r="N40" s="89">
        <f>0.1*D39</f>
        <v>1370.0050000000001</v>
      </c>
      <c r="O40" s="89">
        <f>0.1*D39</f>
        <v>1370.0050000000001</v>
      </c>
      <c r="P40" s="90"/>
      <c r="Q40" s="90"/>
      <c r="R40" s="90"/>
      <c r="S40" s="90"/>
      <c r="T40" s="90"/>
      <c r="U40" s="90"/>
      <c r="V40" s="90"/>
    </row>
    <row r="41" spans="1:22" s="62" customFormat="1" ht="12.75" customHeight="1" x14ac:dyDescent="0.25">
      <c r="A41" s="85" t="s">
        <v>2161</v>
      </c>
      <c r="B41" s="141" t="s">
        <v>435</v>
      </c>
      <c r="C41" s="171">
        <f>'PLANILHA 4F'!J119</f>
        <v>77214.102800000008</v>
      </c>
      <c r="D41" s="182">
        <f>C41*1.25</f>
        <v>96517.628500000006</v>
      </c>
      <c r="E41" s="92"/>
      <c r="F41" s="87"/>
      <c r="G41" s="87">
        <v>0.25</v>
      </c>
      <c r="H41" s="87">
        <v>0.25</v>
      </c>
      <c r="I41" s="87"/>
      <c r="J41" s="87"/>
      <c r="K41" s="87">
        <v>0.1</v>
      </c>
      <c r="L41" s="87">
        <v>0.1</v>
      </c>
      <c r="M41" s="87">
        <v>0.1</v>
      </c>
      <c r="N41" s="87">
        <v>0.1</v>
      </c>
      <c r="O41" s="87">
        <v>0.1</v>
      </c>
      <c r="P41" s="87"/>
      <c r="Q41" s="87"/>
      <c r="R41" s="87"/>
      <c r="S41" s="87"/>
      <c r="T41" s="87"/>
      <c r="U41" s="87"/>
      <c r="V41" s="87"/>
    </row>
    <row r="42" spans="1:22" s="62" customFormat="1" ht="12.75" customHeight="1" x14ac:dyDescent="0.25">
      <c r="A42" s="88"/>
      <c r="B42" s="142"/>
      <c r="C42" s="173"/>
      <c r="D42" s="183"/>
      <c r="E42" s="93"/>
      <c r="F42" s="90"/>
      <c r="G42" s="89">
        <f>0.25*D41</f>
        <v>24129.407125000002</v>
      </c>
      <c r="H42" s="89">
        <f>0.25*D41</f>
        <v>24129.407125000002</v>
      </c>
      <c r="I42" s="90"/>
      <c r="J42" s="90"/>
      <c r="K42" s="89">
        <f>0.1*D41</f>
        <v>9651.762850000001</v>
      </c>
      <c r="L42" s="89">
        <f>0.1*D41</f>
        <v>9651.762850000001</v>
      </c>
      <c r="M42" s="89">
        <f>0.1*D41</f>
        <v>9651.762850000001</v>
      </c>
      <c r="N42" s="89">
        <f>0.1*D41</f>
        <v>9651.762850000001</v>
      </c>
      <c r="O42" s="89">
        <f>0.1*D41</f>
        <v>9651.762850000001</v>
      </c>
      <c r="P42" s="90"/>
      <c r="Q42" s="90"/>
      <c r="R42" s="90"/>
      <c r="S42" s="90"/>
      <c r="T42" s="90"/>
      <c r="U42" s="90"/>
      <c r="V42" s="90"/>
    </row>
    <row r="43" spans="1:22" s="62" customFormat="1" ht="12.75" customHeight="1" x14ac:dyDescent="0.25">
      <c r="A43" s="85" t="s">
        <v>2162</v>
      </c>
      <c r="B43" s="141" t="s">
        <v>669</v>
      </c>
      <c r="C43" s="171">
        <f>'PLANILHA 4F'!J131</f>
        <v>1453.1999999999998</v>
      </c>
      <c r="D43" s="182">
        <f>C43*1.25</f>
        <v>1816.4999999999998</v>
      </c>
      <c r="E43" s="92"/>
      <c r="F43" s="87"/>
      <c r="G43" s="87">
        <v>0.25</v>
      </c>
      <c r="H43" s="87">
        <v>0.25</v>
      </c>
      <c r="I43" s="87"/>
      <c r="J43" s="87"/>
      <c r="K43" s="87"/>
      <c r="L43" s="87"/>
      <c r="M43" s="87">
        <v>0.1</v>
      </c>
      <c r="N43" s="87">
        <v>0.2</v>
      </c>
      <c r="O43" s="87">
        <v>0.2</v>
      </c>
      <c r="P43" s="87"/>
      <c r="Q43" s="87"/>
      <c r="R43" s="87"/>
      <c r="S43" s="87"/>
      <c r="T43" s="87"/>
      <c r="U43" s="87"/>
      <c r="V43" s="87"/>
    </row>
    <row r="44" spans="1:22" s="62" customFormat="1" ht="12.75" customHeight="1" x14ac:dyDescent="0.25">
      <c r="A44" s="88"/>
      <c r="B44" s="142"/>
      <c r="C44" s="173"/>
      <c r="D44" s="183"/>
      <c r="E44" s="93"/>
      <c r="F44" s="90"/>
      <c r="G44" s="89">
        <f>0.25*D43</f>
        <v>454.12499999999994</v>
      </c>
      <c r="H44" s="89">
        <f>0.25*D43</f>
        <v>454.12499999999994</v>
      </c>
      <c r="I44" s="90"/>
      <c r="J44" s="90"/>
      <c r="K44" s="90"/>
      <c r="L44" s="90"/>
      <c r="M44" s="89">
        <f>0.1*D43</f>
        <v>181.64999999999998</v>
      </c>
      <c r="N44" s="89">
        <f>0.2*D43</f>
        <v>363.29999999999995</v>
      </c>
      <c r="O44" s="89">
        <f>0.2*D43</f>
        <v>363.29999999999995</v>
      </c>
      <c r="P44" s="90"/>
      <c r="Q44" s="90"/>
      <c r="R44" s="90"/>
      <c r="S44" s="90"/>
      <c r="T44" s="90"/>
      <c r="U44" s="90"/>
      <c r="V44" s="90"/>
    </row>
    <row r="45" spans="1:22" s="62" customFormat="1" ht="12.75" customHeight="1" x14ac:dyDescent="0.25">
      <c r="A45" s="85" t="s">
        <v>2163</v>
      </c>
      <c r="B45" s="139" t="s">
        <v>670</v>
      </c>
      <c r="C45" s="171">
        <f>'PLANILHA 4F'!J133</f>
        <v>11451.690999999999</v>
      </c>
      <c r="D45" s="182">
        <f>C45*1.25</f>
        <v>14314.613749999999</v>
      </c>
      <c r="E45" s="92"/>
      <c r="F45" s="87"/>
      <c r="G45" s="87">
        <v>0.1</v>
      </c>
      <c r="H45" s="87"/>
      <c r="I45" s="87"/>
      <c r="J45" s="87">
        <v>0.2</v>
      </c>
      <c r="K45" s="87">
        <v>0.4</v>
      </c>
      <c r="L45" s="87">
        <v>0.3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1:22" s="62" customFormat="1" ht="12.75" customHeight="1" x14ac:dyDescent="0.25">
      <c r="A46" s="88"/>
      <c r="B46" s="140"/>
      <c r="C46" s="173"/>
      <c r="D46" s="183"/>
      <c r="E46" s="93"/>
      <c r="F46" s="90"/>
      <c r="G46" s="89">
        <f>0.1*D45</f>
        <v>1431.4613749999999</v>
      </c>
      <c r="H46" s="90"/>
      <c r="I46" s="90"/>
      <c r="J46" s="89">
        <f>0.2*D45</f>
        <v>2862.9227499999997</v>
      </c>
      <c r="K46" s="89">
        <f>0.4*D45</f>
        <v>5725.8454999999994</v>
      </c>
      <c r="L46" s="89">
        <f>0.3*D45</f>
        <v>4294.3841249999996</v>
      </c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7" spans="1:22" s="62" customFormat="1" ht="12.75" customHeight="1" x14ac:dyDescent="0.25">
      <c r="A47" s="85" t="s">
        <v>2187</v>
      </c>
      <c r="B47" s="139" t="s">
        <v>32</v>
      </c>
      <c r="C47" s="171">
        <f>'PLANILHA 4F'!J135</f>
        <v>405674.864</v>
      </c>
      <c r="D47" s="182">
        <f>C47*1.25</f>
        <v>507093.58</v>
      </c>
      <c r="E47" s="92"/>
      <c r="F47" s="87"/>
      <c r="G47" s="87"/>
      <c r="H47" s="87">
        <v>0.25</v>
      </c>
      <c r="I47" s="87">
        <v>0.25</v>
      </c>
      <c r="J47" s="87"/>
      <c r="K47" s="87"/>
      <c r="L47" s="87"/>
      <c r="M47" s="87"/>
      <c r="N47" s="87"/>
      <c r="O47" s="87">
        <v>0.1</v>
      </c>
      <c r="P47" s="87">
        <v>0.2</v>
      </c>
      <c r="Q47" s="87">
        <v>0.2</v>
      </c>
      <c r="R47" s="87"/>
      <c r="S47" s="87"/>
      <c r="T47" s="87"/>
      <c r="U47" s="87"/>
      <c r="V47" s="87"/>
    </row>
    <row r="48" spans="1:22" s="62" customFormat="1" ht="12.75" customHeight="1" x14ac:dyDescent="0.25">
      <c r="A48" s="88"/>
      <c r="B48" s="140"/>
      <c r="C48" s="173"/>
      <c r="D48" s="183"/>
      <c r="E48" s="93"/>
      <c r="F48" s="90"/>
      <c r="G48" s="90"/>
      <c r="H48" s="89">
        <f>0.25*D47</f>
        <v>126773.395</v>
      </c>
      <c r="I48" s="89">
        <f>0.25*D47</f>
        <v>126773.395</v>
      </c>
      <c r="J48" s="90"/>
      <c r="K48" s="90"/>
      <c r="L48" s="90"/>
      <c r="M48" s="90"/>
      <c r="N48" s="90"/>
      <c r="O48" s="89">
        <f>0.1*D47</f>
        <v>50709.358000000007</v>
      </c>
      <c r="P48" s="89">
        <f>0.2*D47</f>
        <v>101418.71600000001</v>
      </c>
      <c r="Q48" s="89">
        <f>0.2*D47</f>
        <v>101418.71600000001</v>
      </c>
      <c r="R48" s="90"/>
      <c r="S48" s="90"/>
      <c r="T48" s="90"/>
      <c r="U48" s="90"/>
      <c r="V48" s="90"/>
    </row>
    <row r="49" spans="1:22" s="62" customFormat="1" ht="12.75" customHeight="1" x14ac:dyDescent="0.25">
      <c r="A49" s="85" t="s">
        <v>2188</v>
      </c>
      <c r="B49" s="139" t="s">
        <v>44</v>
      </c>
      <c r="C49" s="171">
        <f>'PLANILHA 4F'!J143</f>
        <v>1188788.5569999998</v>
      </c>
      <c r="D49" s="182">
        <f>C49*1.25</f>
        <v>1485985.6962499998</v>
      </c>
      <c r="E49" s="92"/>
      <c r="F49" s="87"/>
      <c r="G49" s="87">
        <v>0.1</v>
      </c>
      <c r="H49" s="87">
        <v>0.2</v>
      </c>
      <c r="I49" s="87">
        <v>0.2</v>
      </c>
      <c r="J49" s="87"/>
      <c r="K49" s="87"/>
      <c r="L49" s="87">
        <v>0.05</v>
      </c>
      <c r="M49" s="87">
        <v>0.05</v>
      </c>
      <c r="N49" s="87">
        <v>0.05</v>
      </c>
      <c r="O49" s="87">
        <v>0.1</v>
      </c>
      <c r="P49" s="87">
        <v>0.1</v>
      </c>
      <c r="Q49" s="87">
        <v>0.1</v>
      </c>
      <c r="R49" s="87">
        <v>0.05</v>
      </c>
      <c r="S49" s="87"/>
      <c r="T49" s="87"/>
      <c r="U49" s="87"/>
      <c r="V49" s="87"/>
    </row>
    <row r="50" spans="1:22" s="62" customFormat="1" ht="12.75" customHeight="1" x14ac:dyDescent="0.25">
      <c r="A50" s="88"/>
      <c r="B50" s="140"/>
      <c r="C50" s="173"/>
      <c r="D50" s="183"/>
      <c r="E50" s="93"/>
      <c r="F50" s="90"/>
      <c r="G50" s="89">
        <f>0.1*D49</f>
        <v>148598.56962499997</v>
      </c>
      <c r="H50" s="89">
        <f>0.2*D49</f>
        <v>297197.13924999995</v>
      </c>
      <c r="I50" s="89">
        <f>0.2*D49</f>
        <v>297197.13924999995</v>
      </c>
      <c r="J50" s="90"/>
      <c r="K50" s="90"/>
      <c r="L50" s="89">
        <f>0.05*D49</f>
        <v>74299.284812499987</v>
      </c>
      <c r="M50" s="89">
        <f>0.05*D49</f>
        <v>74299.284812499987</v>
      </c>
      <c r="N50" s="89">
        <f>0.05*D49</f>
        <v>74299.284812499987</v>
      </c>
      <c r="O50" s="89">
        <f>0.1*D49</f>
        <v>148598.56962499997</v>
      </c>
      <c r="P50" s="89">
        <f>0.1*D49</f>
        <v>148598.56962499997</v>
      </c>
      <c r="Q50" s="89">
        <f>0.1*D49</f>
        <v>148598.56962499997</v>
      </c>
      <c r="R50" s="89">
        <f>0.05*D49</f>
        <v>74299.284812499987</v>
      </c>
      <c r="S50" s="90"/>
      <c r="T50" s="90"/>
      <c r="U50" s="90"/>
      <c r="V50" s="90"/>
    </row>
    <row r="51" spans="1:22" s="62" customFormat="1" ht="12.75" customHeight="1" x14ac:dyDescent="0.25">
      <c r="A51" s="85" t="s">
        <v>2189</v>
      </c>
      <c r="B51" s="139" t="s">
        <v>47</v>
      </c>
      <c r="C51" s="171">
        <f>'PLANILHA 4F'!J205</f>
        <v>96150.495999999985</v>
      </c>
      <c r="D51" s="182">
        <f>C51*1.25</f>
        <v>120188.11999999998</v>
      </c>
      <c r="E51" s="92"/>
      <c r="F51" s="87"/>
      <c r="G51" s="87">
        <v>0.15</v>
      </c>
      <c r="H51" s="87">
        <v>0.1</v>
      </c>
      <c r="I51" s="87">
        <v>0.15</v>
      </c>
      <c r="J51" s="87"/>
      <c r="K51" s="87"/>
      <c r="L51" s="87"/>
      <c r="M51" s="87"/>
      <c r="N51" s="87">
        <v>0.2</v>
      </c>
      <c r="O51" s="87">
        <v>0.2</v>
      </c>
      <c r="P51" s="87">
        <v>0.2</v>
      </c>
      <c r="Q51" s="87"/>
      <c r="R51" s="87"/>
      <c r="S51" s="87"/>
      <c r="T51" s="87"/>
      <c r="U51" s="87"/>
      <c r="V51" s="87"/>
    </row>
    <row r="52" spans="1:22" s="62" customFormat="1" ht="12.75" customHeight="1" x14ac:dyDescent="0.25">
      <c r="A52" s="88"/>
      <c r="B52" s="140"/>
      <c r="C52" s="173"/>
      <c r="D52" s="183"/>
      <c r="E52" s="155"/>
      <c r="F52" s="90"/>
      <c r="G52" s="89">
        <f>0.15*D51</f>
        <v>18028.217999999997</v>
      </c>
      <c r="H52" s="89">
        <f>0.1*D51</f>
        <v>12018.811999999998</v>
      </c>
      <c r="I52" s="89">
        <f>0.15*D51</f>
        <v>18028.217999999997</v>
      </c>
      <c r="J52" s="90"/>
      <c r="K52" s="90"/>
      <c r="L52" s="90"/>
      <c r="M52" s="90"/>
      <c r="N52" s="89">
        <f>0.2*D51</f>
        <v>24037.623999999996</v>
      </c>
      <c r="O52" s="89">
        <f>0.2*D51</f>
        <v>24037.623999999996</v>
      </c>
      <c r="P52" s="89">
        <f>0.2*D51</f>
        <v>24037.623999999996</v>
      </c>
      <c r="Q52" s="90"/>
      <c r="R52" s="90"/>
      <c r="S52" s="90"/>
      <c r="T52" s="90"/>
      <c r="U52" s="90"/>
      <c r="V52" s="90"/>
    </row>
    <row r="53" spans="1:22" s="62" customFormat="1" ht="12.75" customHeight="1" x14ac:dyDescent="0.25">
      <c r="A53" s="85" t="s">
        <v>2190</v>
      </c>
      <c r="B53" s="139" t="s">
        <v>884</v>
      </c>
      <c r="C53" s="171">
        <f>'PLANILHA 4F'!J232</f>
        <v>728545.00160000008</v>
      </c>
      <c r="D53" s="182">
        <f>C53*1.25</f>
        <v>910681.25200000009</v>
      </c>
      <c r="E53" s="92"/>
      <c r="F53" s="92"/>
      <c r="G53" s="87"/>
      <c r="H53" s="87">
        <v>0.25</v>
      </c>
      <c r="I53" s="87">
        <v>0.25</v>
      </c>
      <c r="J53" s="87"/>
      <c r="K53" s="87"/>
      <c r="L53" s="87"/>
      <c r="M53" s="87"/>
      <c r="N53" s="87">
        <v>0.1</v>
      </c>
      <c r="O53" s="87">
        <v>0.1</v>
      </c>
      <c r="P53" s="87">
        <v>0.1</v>
      </c>
      <c r="Q53" s="87">
        <v>0.1</v>
      </c>
      <c r="R53" s="87">
        <v>0.1</v>
      </c>
      <c r="S53" s="87"/>
      <c r="T53" s="87"/>
      <c r="U53" s="87"/>
      <c r="V53" s="87"/>
    </row>
    <row r="54" spans="1:22" s="62" customFormat="1" ht="12.75" customHeight="1" x14ac:dyDescent="0.25">
      <c r="A54" s="88"/>
      <c r="B54" s="140"/>
      <c r="C54" s="173"/>
      <c r="D54" s="183"/>
      <c r="E54" s="93"/>
      <c r="F54" s="93"/>
      <c r="G54" s="90"/>
      <c r="H54" s="89">
        <f>0.25*D53</f>
        <v>227670.31300000002</v>
      </c>
      <c r="I54" s="89">
        <f>0.25*D53</f>
        <v>227670.31300000002</v>
      </c>
      <c r="J54" s="90"/>
      <c r="K54" s="90"/>
      <c r="L54" s="90"/>
      <c r="M54" s="90"/>
      <c r="N54" s="89">
        <f>0.1*D53</f>
        <v>91068.125200000009</v>
      </c>
      <c r="O54" s="89">
        <f>0.1*D53</f>
        <v>91068.125200000009</v>
      </c>
      <c r="P54" s="89">
        <f>0.1*D53</f>
        <v>91068.125200000009</v>
      </c>
      <c r="Q54" s="89">
        <f>0.1*D53</f>
        <v>91068.125200000009</v>
      </c>
      <c r="R54" s="89">
        <f>0.1*D53</f>
        <v>91068.125200000009</v>
      </c>
      <c r="S54" s="90"/>
      <c r="T54" s="90"/>
      <c r="U54" s="90"/>
      <c r="V54" s="90"/>
    </row>
    <row r="55" spans="1:22" s="62" customFormat="1" ht="12.75" customHeight="1" x14ac:dyDescent="0.25">
      <c r="A55" s="85" t="s">
        <v>2191</v>
      </c>
      <c r="B55" s="139" t="s">
        <v>52</v>
      </c>
      <c r="C55" s="171">
        <f>'PLANILHA 4F'!J254</f>
        <v>43693.11</v>
      </c>
      <c r="D55" s="182">
        <f>C55*1.25</f>
        <v>54616.387499999997</v>
      </c>
      <c r="E55" s="156"/>
      <c r="F55" s="92"/>
      <c r="G55" s="87">
        <v>0.1</v>
      </c>
      <c r="H55" s="87">
        <v>0.15</v>
      </c>
      <c r="I55" s="87">
        <v>0.15</v>
      </c>
      <c r="J55" s="87"/>
      <c r="K55" s="87"/>
      <c r="L55" s="87">
        <v>0.1</v>
      </c>
      <c r="M55" s="87">
        <v>0.1</v>
      </c>
      <c r="N55" s="87">
        <v>0.1</v>
      </c>
      <c r="O55" s="87">
        <v>0.1</v>
      </c>
      <c r="P55" s="87">
        <v>0.1</v>
      </c>
      <c r="Q55" s="87">
        <v>0.1</v>
      </c>
      <c r="R55" s="87"/>
      <c r="S55" s="87"/>
      <c r="T55" s="87"/>
      <c r="U55" s="87"/>
      <c r="V55" s="87"/>
    </row>
    <row r="56" spans="1:22" s="62" customFormat="1" ht="12.75" customHeight="1" x14ac:dyDescent="0.25">
      <c r="A56" s="88"/>
      <c r="B56" s="140"/>
      <c r="C56" s="173"/>
      <c r="D56" s="183"/>
      <c r="E56" s="93"/>
      <c r="F56" s="93"/>
      <c r="G56" s="89">
        <f>0.1*D55</f>
        <v>5461.6387500000001</v>
      </c>
      <c r="H56" s="89">
        <f>0.15*D55</f>
        <v>8192.4581249999992</v>
      </c>
      <c r="I56" s="89">
        <f>0.15*D55</f>
        <v>8192.4581249999992</v>
      </c>
      <c r="J56" s="90"/>
      <c r="K56" s="90"/>
      <c r="L56" s="89">
        <f>0.1*D55</f>
        <v>5461.6387500000001</v>
      </c>
      <c r="M56" s="89">
        <f>0.1*D55</f>
        <v>5461.6387500000001</v>
      </c>
      <c r="N56" s="89">
        <f>0.1*D55</f>
        <v>5461.6387500000001</v>
      </c>
      <c r="O56" s="89">
        <f>0.1*D55</f>
        <v>5461.6387500000001</v>
      </c>
      <c r="P56" s="89">
        <f>0.1*D55</f>
        <v>5461.6387500000001</v>
      </c>
      <c r="Q56" s="89">
        <f>0.1*D55</f>
        <v>5461.6387500000001</v>
      </c>
      <c r="R56" s="90"/>
      <c r="S56" s="90"/>
      <c r="T56" s="90"/>
      <c r="U56" s="90"/>
      <c r="V56" s="90"/>
    </row>
    <row r="57" spans="1:22" s="62" customFormat="1" ht="12.75" customHeight="1" x14ac:dyDescent="0.25">
      <c r="A57" s="85" t="s">
        <v>2192</v>
      </c>
      <c r="B57" s="139" t="s">
        <v>652</v>
      </c>
      <c r="C57" s="174">
        <f>'PLANILHA 4F'!J274</f>
        <v>31715.39</v>
      </c>
      <c r="D57" s="182">
        <f>C57*1.25</f>
        <v>39644.237500000003</v>
      </c>
      <c r="E57" s="157"/>
      <c r="F57" s="87"/>
      <c r="G57" s="87">
        <v>0.1</v>
      </c>
      <c r="H57" s="87">
        <v>0.15</v>
      </c>
      <c r="I57" s="87">
        <v>0.15</v>
      </c>
      <c r="J57" s="87"/>
      <c r="K57" s="87"/>
      <c r="L57" s="87">
        <v>0.1</v>
      </c>
      <c r="M57" s="87">
        <v>0.1</v>
      </c>
      <c r="N57" s="87">
        <v>0.1</v>
      </c>
      <c r="O57" s="87">
        <v>0.1</v>
      </c>
      <c r="P57" s="87">
        <v>0.1</v>
      </c>
      <c r="Q57" s="87">
        <v>0.1</v>
      </c>
      <c r="R57" s="87"/>
      <c r="S57" s="87"/>
      <c r="T57" s="87"/>
      <c r="U57" s="87"/>
      <c r="V57" s="87"/>
    </row>
    <row r="58" spans="1:22" s="62" customFormat="1" ht="12.75" customHeight="1" x14ac:dyDescent="0.25">
      <c r="A58" s="88"/>
      <c r="B58" s="140"/>
      <c r="C58" s="174"/>
      <c r="D58" s="183"/>
      <c r="E58" s="158"/>
      <c r="F58" s="119"/>
      <c r="G58" s="89">
        <f>0.1*D57</f>
        <v>3964.4237500000004</v>
      </c>
      <c r="H58" s="89">
        <f>0.15*D57</f>
        <v>5946.6356249999999</v>
      </c>
      <c r="I58" s="89">
        <f>0.15*D57</f>
        <v>5946.6356249999999</v>
      </c>
      <c r="J58" s="90"/>
      <c r="K58" s="90"/>
      <c r="L58" s="89">
        <f>0.1*D57</f>
        <v>3964.4237500000004</v>
      </c>
      <c r="M58" s="89">
        <f>0.1*D57</f>
        <v>3964.4237500000004</v>
      </c>
      <c r="N58" s="89">
        <f>0.1*D57</f>
        <v>3964.4237500000004</v>
      </c>
      <c r="O58" s="89">
        <f>0.1*D57</f>
        <v>3964.4237500000004</v>
      </c>
      <c r="P58" s="89">
        <f>0.1*D57</f>
        <v>3964.4237500000004</v>
      </c>
      <c r="Q58" s="89">
        <f>0.1*D57</f>
        <v>3964.4237500000004</v>
      </c>
      <c r="R58" s="90"/>
      <c r="S58" s="90"/>
      <c r="T58" s="90"/>
      <c r="U58" s="90"/>
      <c r="V58" s="90"/>
    </row>
    <row r="59" spans="1:22" s="62" customFormat="1" ht="12.75" customHeight="1" x14ac:dyDescent="0.25">
      <c r="A59" s="85" t="s">
        <v>2193</v>
      </c>
      <c r="B59" s="139" t="s">
        <v>54</v>
      </c>
      <c r="C59" s="171">
        <f>'PLANILHA 4F'!J287</f>
        <v>48218.37</v>
      </c>
      <c r="D59" s="182">
        <f>C59*1.25</f>
        <v>60272.962500000001</v>
      </c>
      <c r="E59" s="157"/>
      <c r="F59" s="87"/>
      <c r="G59" s="87">
        <v>0.1</v>
      </c>
      <c r="H59" s="87">
        <v>0.15</v>
      </c>
      <c r="I59" s="87">
        <v>0.15</v>
      </c>
      <c r="J59" s="87"/>
      <c r="K59" s="87"/>
      <c r="L59" s="87">
        <v>0.1</v>
      </c>
      <c r="M59" s="87">
        <v>0.1</v>
      </c>
      <c r="N59" s="87">
        <v>0.1</v>
      </c>
      <c r="O59" s="87">
        <v>0.1</v>
      </c>
      <c r="P59" s="87">
        <v>0.1</v>
      </c>
      <c r="Q59" s="87">
        <v>0.1</v>
      </c>
      <c r="R59" s="87"/>
      <c r="S59" s="87"/>
      <c r="T59" s="87"/>
      <c r="U59" s="87"/>
      <c r="V59" s="87"/>
    </row>
    <row r="60" spans="1:22" s="62" customFormat="1" ht="12.75" customHeight="1" x14ac:dyDescent="0.25">
      <c r="A60" s="88"/>
      <c r="B60" s="140"/>
      <c r="C60" s="173"/>
      <c r="D60" s="183"/>
      <c r="E60" s="158"/>
      <c r="F60" s="119"/>
      <c r="G60" s="89">
        <f>0.1*D59</f>
        <v>6027.2962500000003</v>
      </c>
      <c r="H60" s="89">
        <f>0.15*D59</f>
        <v>9040.9443749999991</v>
      </c>
      <c r="I60" s="89">
        <f>0.15*D59</f>
        <v>9040.9443749999991</v>
      </c>
      <c r="J60" s="90"/>
      <c r="K60" s="90"/>
      <c r="L60" s="89">
        <f>0.1*D59</f>
        <v>6027.2962500000003</v>
      </c>
      <c r="M60" s="89">
        <f>0.1*D59</f>
        <v>6027.2962500000003</v>
      </c>
      <c r="N60" s="89">
        <f>0.1*D59</f>
        <v>6027.2962500000003</v>
      </c>
      <c r="O60" s="89">
        <f>0.1*D59</f>
        <v>6027.2962500000003</v>
      </c>
      <c r="P60" s="89">
        <f>0.1*D59</f>
        <v>6027.2962500000003</v>
      </c>
      <c r="Q60" s="89">
        <f>0.1*D59</f>
        <v>6027.2962500000003</v>
      </c>
      <c r="R60" s="90"/>
      <c r="S60" s="90"/>
      <c r="T60" s="90"/>
      <c r="U60" s="90"/>
      <c r="V60" s="90"/>
    </row>
    <row r="61" spans="1:22" s="62" customFormat="1" ht="12.75" customHeight="1" x14ac:dyDescent="0.25">
      <c r="A61" s="85" t="s">
        <v>2194</v>
      </c>
      <c r="B61" s="139" t="s">
        <v>57</v>
      </c>
      <c r="C61" s="171">
        <f>'PLANILHA 4F'!J296</f>
        <v>232565.13</v>
      </c>
      <c r="D61" s="182">
        <f>C61*1.25</f>
        <v>290706.41249999998</v>
      </c>
      <c r="E61" s="92"/>
      <c r="F61" s="92"/>
      <c r="G61" s="87">
        <v>0.1</v>
      </c>
      <c r="H61" s="87">
        <v>0.15</v>
      </c>
      <c r="I61" s="87">
        <v>0.15</v>
      </c>
      <c r="J61" s="87"/>
      <c r="K61" s="87"/>
      <c r="L61" s="87">
        <v>0.1</v>
      </c>
      <c r="M61" s="87">
        <v>0.1</v>
      </c>
      <c r="N61" s="87">
        <v>0.1</v>
      </c>
      <c r="O61" s="87">
        <v>0.1</v>
      </c>
      <c r="P61" s="87">
        <v>0.1</v>
      </c>
      <c r="Q61" s="87">
        <v>0.1</v>
      </c>
      <c r="R61" s="87"/>
      <c r="S61" s="87"/>
      <c r="T61" s="87"/>
      <c r="U61" s="87"/>
      <c r="V61" s="87"/>
    </row>
    <row r="62" spans="1:22" s="62" customFormat="1" ht="12.75" customHeight="1" x14ac:dyDescent="0.25">
      <c r="A62" s="88"/>
      <c r="B62" s="140"/>
      <c r="C62" s="173"/>
      <c r="D62" s="183"/>
      <c r="E62" s="93"/>
      <c r="F62" s="93"/>
      <c r="G62" s="89">
        <f>0.1*D61</f>
        <v>29070.641250000001</v>
      </c>
      <c r="H62" s="89">
        <f>0.15*D61</f>
        <v>43605.961874999994</v>
      </c>
      <c r="I62" s="89">
        <f>0.15*D61</f>
        <v>43605.961874999994</v>
      </c>
      <c r="J62" s="90"/>
      <c r="K62" s="90"/>
      <c r="L62" s="89">
        <f>0.1*D61</f>
        <v>29070.641250000001</v>
      </c>
      <c r="M62" s="89">
        <f>0.1*D61</f>
        <v>29070.641250000001</v>
      </c>
      <c r="N62" s="89">
        <f>0.1*D61</f>
        <v>29070.641250000001</v>
      </c>
      <c r="O62" s="89">
        <f>0.1*D61</f>
        <v>29070.641250000001</v>
      </c>
      <c r="P62" s="89">
        <f>0.1*D61</f>
        <v>29070.641250000001</v>
      </c>
      <c r="Q62" s="89">
        <f>0.1*D61</f>
        <v>29070.641250000001</v>
      </c>
      <c r="R62" s="90"/>
      <c r="S62" s="90"/>
      <c r="T62" s="90"/>
      <c r="U62" s="90"/>
      <c r="V62" s="90"/>
    </row>
    <row r="63" spans="1:22" s="62" customFormat="1" ht="12.75" customHeight="1" x14ac:dyDescent="0.25">
      <c r="A63" s="85" t="s">
        <v>2195</v>
      </c>
      <c r="B63" s="202" t="s">
        <v>914</v>
      </c>
      <c r="C63" s="171">
        <f>'PLANILHA 4F'!J324</f>
        <v>34752.290399999998</v>
      </c>
      <c r="D63" s="182">
        <f>C63*1.25</f>
        <v>43440.362999999998</v>
      </c>
      <c r="E63" s="157"/>
      <c r="F63" s="87"/>
      <c r="G63" s="87"/>
      <c r="H63" s="92">
        <v>0.2</v>
      </c>
      <c r="I63" s="87">
        <v>0.2</v>
      </c>
      <c r="J63" s="87"/>
      <c r="K63" s="87"/>
      <c r="L63" s="87"/>
      <c r="M63" s="87">
        <v>0.15</v>
      </c>
      <c r="N63" s="87">
        <v>0.15</v>
      </c>
      <c r="O63" s="87">
        <v>0.15</v>
      </c>
      <c r="P63" s="87">
        <v>0.15</v>
      </c>
      <c r="Q63" s="87"/>
      <c r="R63" s="87"/>
      <c r="S63" s="87"/>
      <c r="T63" s="87"/>
      <c r="U63" s="87"/>
      <c r="V63" s="87"/>
    </row>
    <row r="64" spans="1:22" s="62" customFormat="1" ht="12.75" customHeight="1" x14ac:dyDescent="0.25">
      <c r="A64" s="88"/>
      <c r="B64" s="140"/>
      <c r="C64" s="173"/>
      <c r="D64" s="183"/>
      <c r="E64" s="159"/>
      <c r="F64" s="102"/>
      <c r="G64" s="102"/>
      <c r="H64" s="120">
        <f>0.2*D63</f>
        <v>8688.0725999999995</v>
      </c>
      <c r="I64" s="103">
        <f>0.2*D63</f>
        <v>8688.0725999999995</v>
      </c>
      <c r="J64" s="102"/>
      <c r="K64" s="102"/>
      <c r="L64" s="102"/>
      <c r="M64" s="103">
        <f>0.15*D63</f>
        <v>6516.0544499999996</v>
      </c>
      <c r="N64" s="103">
        <f>0.15*D63</f>
        <v>6516.0544499999996</v>
      </c>
      <c r="O64" s="103">
        <f>0.15*D63</f>
        <v>6516.0544499999996</v>
      </c>
      <c r="P64" s="103">
        <f>0.15*D63</f>
        <v>6516.0544499999996</v>
      </c>
      <c r="Q64" s="102"/>
      <c r="R64" s="102"/>
      <c r="S64" s="102"/>
      <c r="T64" s="102"/>
      <c r="U64" s="102"/>
      <c r="V64" s="102"/>
    </row>
    <row r="65" spans="1:22" s="62" customFormat="1" ht="12.75" customHeight="1" x14ac:dyDescent="0.25">
      <c r="A65" s="85" t="s">
        <v>2196</v>
      </c>
      <c r="B65" s="139" t="s">
        <v>62</v>
      </c>
      <c r="C65" s="171">
        <f>'PLANILHA 4F'!J332</f>
        <v>23266.733</v>
      </c>
      <c r="D65" s="182">
        <f>C65*1.25</f>
        <v>29083.416250000002</v>
      </c>
      <c r="E65" s="157"/>
      <c r="F65" s="87"/>
      <c r="G65" s="87"/>
      <c r="H65" s="92">
        <v>0.2</v>
      </c>
      <c r="I65" s="87">
        <v>0.2</v>
      </c>
      <c r="J65" s="87"/>
      <c r="K65" s="87"/>
      <c r="L65" s="87"/>
      <c r="M65" s="87">
        <v>0.15</v>
      </c>
      <c r="N65" s="87">
        <v>0.15</v>
      </c>
      <c r="O65" s="87">
        <v>0.15</v>
      </c>
      <c r="P65" s="87">
        <v>0.15</v>
      </c>
      <c r="Q65" s="87"/>
      <c r="R65" s="87"/>
      <c r="S65" s="87"/>
      <c r="T65" s="87"/>
      <c r="U65" s="87"/>
      <c r="V65" s="87"/>
    </row>
    <row r="66" spans="1:22" s="62" customFormat="1" ht="12.75" customHeight="1" x14ac:dyDescent="0.25">
      <c r="A66" s="88"/>
      <c r="B66" s="140"/>
      <c r="C66" s="173"/>
      <c r="D66" s="183"/>
      <c r="E66" s="158"/>
      <c r="F66" s="119"/>
      <c r="G66" s="119"/>
      <c r="H66" s="120">
        <f>0.2*D65</f>
        <v>5816.683250000001</v>
      </c>
      <c r="I66" s="103">
        <f>0.2*D65</f>
        <v>5816.683250000001</v>
      </c>
      <c r="J66" s="102"/>
      <c r="K66" s="102"/>
      <c r="L66" s="102"/>
      <c r="M66" s="103">
        <f>0.15*D65</f>
        <v>4362.5124375000005</v>
      </c>
      <c r="N66" s="103">
        <f>0.15*D65</f>
        <v>4362.5124375000005</v>
      </c>
      <c r="O66" s="103">
        <f>0.15*D65</f>
        <v>4362.5124375000005</v>
      </c>
      <c r="P66" s="103">
        <f>0.15*D65</f>
        <v>4362.5124375000005</v>
      </c>
      <c r="Q66" s="102"/>
      <c r="R66" s="102"/>
      <c r="S66" s="102"/>
      <c r="T66" s="102"/>
      <c r="U66" s="102"/>
      <c r="V66" s="102"/>
    </row>
    <row r="67" spans="1:22" s="62" customFormat="1" ht="12.75" customHeight="1" x14ac:dyDescent="0.25">
      <c r="A67" s="85" t="s">
        <v>2197</v>
      </c>
      <c r="B67" s="139" t="s">
        <v>63</v>
      </c>
      <c r="C67" s="171">
        <f>'PLANILHA 4F'!J336</f>
        <v>17542.4496</v>
      </c>
      <c r="D67" s="182">
        <f>C67*1.25</f>
        <v>21928.061999999998</v>
      </c>
      <c r="E67" s="92"/>
      <c r="F67" s="87"/>
      <c r="G67" s="87"/>
      <c r="H67" s="87"/>
      <c r="I67" s="87">
        <v>0.5</v>
      </c>
      <c r="J67" s="87"/>
      <c r="K67" s="87"/>
      <c r="L67" s="87"/>
      <c r="M67" s="87"/>
      <c r="N67" s="87"/>
      <c r="O67" s="87"/>
      <c r="P67" s="87"/>
      <c r="Q67" s="87"/>
      <c r="R67" s="87">
        <v>0.5</v>
      </c>
      <c r="S67" s="87"/>
      <c r="T67" s="87"/>
      <c r="U67" s="87"/>
      <c r="V67" s="87"/>
    </row>
    <row r="68" spans="1:22" s="62" customFormat="1" ht="12.75" customHeight="1" x14ac:dyDescent="0.25">
      <c r="A68" s="88"/>
      <c r="B68" s="140"/>
      <c r="C68" s="173"/>
      <c r="D68" s="183"/>
      <c r="E68" s="93"/>
      <c r="F68" s="90"/>
      <c r="G68" s="90"/>
      <c r="H68" s="90"/>
      <c r="I68" s="89">
        <f>0.5*D67</f>
        <v>10964.030999999999</v>
      </c>
      <c r="J68" s="90"/>
      <c r="K68" s="90"/>
      <c r="L68" s="90"/>
      <c r="M68" s="90"/>
      <c r="N68" s="90"/>
      <c r="O68" s="90"/>
      <c r="P68" s="90"/>
      <c r="Q68" s="90"/>
      <c r="R68" s="89">
        <f>0.5*D67</f>
        <v>10964.030999999999</v>
      </c>
      <c r="S68" s="90"/>
      <c r="T68" s="90"/>
      <c r="U68" s="90"/>
      <c r="V68" s="90"/>
    </row>
    <row r="69" spans="1:22" s="62" customFormat="1" ht="12.75" customHeight="1" x14ac:dyDescent="0.25">
      <c r="A69" s="118"/>
      <c r="B69" s="143"/>
      <c r="C69" s="170"/>
      <c r="D69" s="184"/>
      <c r="E69" s="160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</row>
    <row r="70" spans="1:22" s="62" customFormat="1" ht="12.75" customHeight="1" x14ac:dyDescent="0.25">
      <c r="A70" s="85" t="s">
        <v>2164</v>
      </c>
      <c r="B70" s="139" t="s">
        <v>2165</v>
      </c>
      <c r="C70" s="171">
        <f>'PLANILHA 4F'!J338</f>
        <v>208806.40699999992</v>
      </c>
      <c r="D70" s="182">
        <f>C70*1.25</f>
        <v>261008.00874999989</v>
      </c>
      <c r="E70" s="154"/>
      <c r="F70" s="96"/>
      <c r="G70" s="87">
        <v>0.25</v>
      </c>
      <c r="H70" s="87">
        <v>0.25</v>
      </c>
      <c r="I70" s="96"/>
      <c r="J70" s="96"/>
      <c r="K70" s="96"/>
      <c r="L70" s="87">
        <v>0.1</v>
      </c>
      <c r="M70" s="87">
        <v>0.2</v>
      </c>
      <c r="N70" s="87">
        <v>0.2</v>
      </c>
      <c r="O70" s="96"/>
      <c r="P70" s="96"/>
      <c r="Q70" s="96"/>
      <c r="R70" s="96"/>
      <c r="S70" s="96"/>
      <c r="T70" s="96"/>
      <c r="U70" s="96"/>
      <c r="V70" s="96"/>
    </row>
    <row r="71" spans="1:22" s="62" customFormat="1" ht="12.75" customHeight="1" x14ac:dyDescent="0.25">
      <c r="A71" s="97"/>
      <c r="B71" s="140"/>
      <c r="C71" s="172"/>
      <c r="D71" s="183"/>
      <c r="E71" s="93"/>
      <c r="F71" s="90"/>
      <c r="G71" s="89">
        <f>0.25*D70</f>
        <v>65252.002187499973</v>
      </c>
      <c r="H71" s="89">
        <f>0.25*D70</f>
        <v>65252.002187499973</v>
      </c>
      <c r="I71" s="90"/>
      <c r="J71" s="90"/>
      <c r="K71" s="90"/>
      <c r="L71" s="89">
        <f>0.1*D70</f>
        <v>26100.80087499999</v>
      </c>
      <c r="M71" s="89">
        <f>0.2*D70</f>
        <v>52201.60174999998</v>
      </c>
      <c r="N71" s="89">
        <f>0.2*D70</f>
        <v>52201.60174999998</v>
      </c>
      <c r="O71" s="90"/>
      <c r="P71" s="90"/>
      <c r="Q71" s="90"/>
      <c r="R71" s="90"/>
      <c r="S71" s="90"/>
      <c r="T71" s="90"/>
      <c r="U71" s="90"/>
      <c r="V71" s="90"/>
    </row>
    <row r="72" spans="1:22" s="62" customFormat="1" ht="14.25" customHeight="1" x14ac:dyDescent="0.25">
      <c r="A72" s="85" t="s">
        <v>2166</v>
      </c>
      <c r="B72" s="139" t="s">
        <v>903</v>
      </c>
      <c r="C72" s="171">
        <f>'PLANILHA 4F'!J368</f>
        <v>649476.46669999999</v>
      </c>
      <c r="D72" s="182">
        <f>C72*1.25</f>
        <v>811845.58337499993</v>
      </c>
      <c r="E72" s="154"/>
      <c r="F72" s="96"/>
      <c r="G72" s="96"/>
      <c r="H72" s="96"/>
      <c r="I72" s="96"/>
      <c r="J72" s="87">
        <v>0.25</v>
      </c>
      <c r="K72" s="87">
        <v>0.25</v>
      </c>
      <c r="L72" s="87">
        <v>0.25</v>
      </c>
      <c r="M72" s="87">
        <v>0.25</v>
      </c>
      <c r="N72" s="96"/>
      <c r="O72" s="96"/>
      <c r="P72" s="96"/>
      <c r="Q72" s="96"/>
      <c r="R72" s="96"/>
      <c r="S72" s="96"/>
      <c r="T72" s="96"/>
      <c r="U72" s="96"/>
      <c r="V72" s="96"/>
    </row>
    <row r="73" spans="1:22" s="62" customFormat="1" ht="12" customHeight="1" x14ac:dyDescent="0.25">
      <c r="A73" s="88"/>
      <c r="B73" s="140"/>
      <c r="C73" s="172"/>
      <c r="D73" s="183"/>
      <c r="E73" s="93"/>
      <c r="F73" s="90"/>
      <c r="G73" s="90"/>
      <c r="H73" s="90"/>
      <c r="I73" s="90"/>
      <c r="J73" s="89">
        <f>0.25*D72</f>
        <v>202961.39584374998</v>
      </c>
      <c r="K73" s="89">
        <f>0.25*D72</f>
        <v>202961.39584374998</v>
      </c>
      <c r="L73" s="89">
        <f>0.25*D72</f>
        <v>202961.39584374998</v>
      </c>
      <c r="M73" s="89">
        <f>0.25*D72</f>
        <v>202961.39584374998</v>
      </c>
      <c r="N73" s="90"/>
      <c r="O73" s="90"/>
      <c r="P73" s="90"/>
      <c r="Q73" s="90"/>
      <c r="R73" s="90"/>
      <c r="S73" s="90"/>
      <c r="T73" s="90"/>
      <c r="U73" s="90"/>
      <c r="V73" s="90"/>
    </row>
    <row r="74" spans="1:22" s="62" customFormat="1" ht="12.75" customHeight="1" x14ac:dyDescent="0.25">
      <c r="A74" s="95" t="s">
        <v>2167</v>
      </c>
      <c r="B74" s="144" t="s">
        <v>2168</v>
      </c>
      <c r="C74" s="175"/>
      <c r="D74" s="185"/>
      <c r="E74" s="161"/>
      <c r="F74" s="99"/>
      <c r="G74" s="99"/>
      <c r="H74" s="99"/>
      <c r="I74" s="99"/>
      <c r="J74" s="100"/>
      <c r="K74" s="100"/>
      <c r="L74" s="101"/>
      <c r="M74" s="99"/>
      <c r="N74" s="99"/>
      <c r="O74" s="99"/>
      <c r="P74" s="99"/>
      <c r="Q74" s="99"/>
      <c r="R74" s="100"/>
      <c r="S74" s="100"/>
      <c r="T74" s="101"/>
      <c r="U74" s="100"/>
      <c r="V74" s="100"/>
    </row>
    <row r="75" spans="1:22" s="62" customFormat="1" ht="12.75" customHeight="1" x14ac:dyDescent="0.25">
      <c r="A75" s="97" t="s">
        <v>2169</v>
      </c>
      <c r="B75" s="145" t="s">
        <v>65</v>
      </c>
      <c r="C75" s="171">
        <f>'PLANILHA 4F'!J513</f>
        <v>58916.854099999997</v>
      </c>
      <c r="D75" s="186">
        <f>C75*1.25</f>
        <v>73646.067624999996</v>
      </c>
      <c r="E75" s="155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87">
        <v>1</v>
      </c>
      <c r="S75" s="102"/>
      <c r="T75" s="102"/>
      <c r="U75" s="102"/>
      <c r="V75" s="102"/>
    </row>
    <row r="76" spans="1:22" s="62" customFormat="1" ht="12.75" customHeight="1" thickBot="1" x14ac:dyDescent="0.3">
      <c r="A76" s="97"/>
      <c r="B76" s="145"/>
      <c r="C76" s="176"/>
      <c r="D76" s="186"/>
      <c r="E76" s="155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3">
        <f>D75</f>
        <v>73646.067624999996</v>
      </c>
      <c r="S76" s="102"/>
      <c r="T76" s="102"/>
      <c r="U76" s="102"/>
      <c r="V76" s="102"/>
    </row>
    <row r="77" spans="1:22" s="62" customFormat="1" ht="12.75" customHeight="1" x14ac:dyDescent="0.25">
      <c r="A77" s="85" t="s">
        <v>2170</v>
      </c>
      <c r="B77" s="139" t="s">
        <v>69</v>
      </c>
      <c r="C77" s="171">
        <f>'PLANILHA 4F'!J536</f>
        <v>231515.2004</v>
      </c>
      <c r="D77" s="204">
        <f t="shared" ref="D77" si="0">C77*1.25</f>
        <v>289394.00050000002</v>
      </c>
      <c r="E77" s="92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>
        <v>0.5</v>
      </c>
      <c r="S77" s="87">
        <v>0.5</v>
      </c>
      <c r="T77" s="87"/>
      <c r="U77" s="87"/>
      <c r="V77" s="87"/>
    </row>
    <row r="78" spans="1:22" s="62" customFormat="1" ht="12.75" customHeight="1" thickBot="1" x14ac:dyDescent="0.3">
      <c r="A78" s="88"/>
      <c r="B78" s="140"/>
      <c r="C78" s="172"/>
      <c r="D78" s="205"/>
      <c r="E78" s="93"/>
      <c r="F78" s="90"/>
      <c r="G78" s="104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89">
        <f>0.5*D77</f>
        <v>144697.00025000001</v>
      </c>
      <c r="S78" s="89">
        <f>0.5*D77</f>
        <v>144697.00025000001</v>
      </c>
      <c r="T78" s="90"/>
      <c r="U78" s="90"/>
      <c r="V78" s="90"/>
    </row>
    <row r="79" spans="1:22" s="62" customFormat="1" ht="12.75" customHeight="1" x14ac:dyDescent="0.25">
      <c r="A79" s="85" t="s">
        <v>2171</v>
      </c>
      <c r="B79" s="139" t="s">
        <v>755</v>
      </c>
      <c r="C79" s="171">
        <f>'PLANILHA 4F'!J549</f>
        <v>46576.254000000001</v>
      </c>
      <c r="D79" s="186">
        <f>C79*1.25</f>
        <v>58220.317500000005</v>
      </c>
      <c r="E79" s="92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91"/>
      <c r="S79" s="87"/>
      <c r="T79" s="87">
        <v>1</v>
      </c>
      <c r="U79" s="87"/>
      <c r="V79" s="87"/>
    </row>
    <row r="80" spans="1:22" s="62" customFormat="1" ht="14.25" customHeight="1" x14ac:dyDescent="0.25">
      <c r="A80" s="88"/>
      <c r="B80" s="140"/>
      <c r="C80" s="172"/>
      <c r="D80" s="183"/>
      <c r="E80" s="162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6">
        <f>D79</f>
        <v>58220.317500000005</v>
      </c>
      <c r="U80" s="105"/>
      <c r="V80" s="105"/>
    </row>
    <row r="81" spans="1:22" s="108" customFormat="1" ht="14.25" customHeight="1" x14ac:dyDescent="0.25">
      <c r="A81" s="97" t="s">
        <v>2172</v>
      </c>
      <c r="B81" s="145" t="s">
        <v>70</v>
      </c>
      <c r="C81" s="171">
        <f>'PLANILHA 4F'!J553</f>
        <v>22365.210200000001</v>
      </c>
      <c r="D81" s="186">
        <f>C81*1.25</f>
        <v>27956.512750000002</v>
      </c>
      <c r="E81" s="163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87">
        <v>0.5</v>
      </c>
      <c r="U81" s="87">
        <v>0.5</v>
      </c>
      <c r="V81" s="107"/>
    </row>
    <row r="82" spans="1:22" s="109" customFormat="1" ht="14.25" customHeight="1" x14ac:dyDescent="0.25">
      <c r="A82" s="88"/>
      <c r="B82" s="140"/>
      <c r="C82" s="172"/>
      <c r="D82" s="183"/>
      <c r="E82" s="1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6">
        <f>0.5*D81</f>
        <v>13978.256375000001</v>
      </c>
      <c r="U82" s="106">
        <f>0.5*D81</f>
        <v>13978.256375000001</v>
      </c>
      <c r="V82" s="105"/>
    </row>
    <row r="83" spans="1:22" s="108" customFormat="1" ht="14.25" customHeight="1" x14ac:dyDescent="0.25">
      <c r="A83" s="97" t="s">
        <v>2173</v>
      </c>
      <c r="B83" s="145" t="s">
        <v>2174</v>
      </c>
      <c r="C83" s="171">
        <f>'PLANILHA 4F'!J560</f>
        <v>225537.03230000002</v>
      </c>
      <c r="D83" s="186">
        <f>C83*1.25</f>
        <v>281921.29037500004</v>
      </c>
      <c r="E83" s="163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87">
        <v>0.3</v>
      </c>
      <c r="T83" s="87">
        <v>0.4</v>
      </c>
      <c r="U83" s="87">
        <v>0.3</v>
      </c>
      <c r="V83" s="107"/>
    </row>
    <row r="84" spans="1:22" s="109" customFormat="1" ht="14.25" customHeight="1" x14ac:dyDescent="0.25">
      <c r="A84" s="88"/>
      <c r="B84" s="140"/>
      <c r="C84" s="172"/>
      <c r="D84" s="183"/>
      <c r="E84" s="162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6">
        <f>0.3*D83</f>
        <v>84576.387112500015</v>
      </c>
      <c r="T84" s="106">
        <f>0.4*D83</f>
        <v>112768.51615000002</v>
      </c>
      <c r="U84" s="106">
        <f>0.3*D83</f>
        <v>84576.387112500015</v>
      </c>
      <c r="V84" s="105"/>
    </row>
    <row r="85" spans="1:22" s="108" customFormat="1" ht="14.25" customHeight="1" x14ac:dyDescent="0.25">
      <c r="A85" s="97" t="s">
        <v>2175</v>
      </c>
      <c r="B85" s="146" t="s">
        <v>2198</v>
      </c>
      <c r="C85" s="171">
        <f>'PLANILHA 4F'!J580</f>
        <v>129666.1</v>
      </c>
      <c r="D85" s="186">
        <f>C85*1.25</f>
        <v>162082.625</v>
      </c>
      <c r="E85" s="163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87">
        <v>0.3</v>
      </c>
      <c r="T85" s="87">
        <v>0.35</v>
      </c>
      <c r="U85" s="87">
        <v>0.35</v>
      </c>
      <c r="V85" s="107"/>
    </row>
    <row r="86" spans="1:22" s="108" customFormat="1" ht="14.25" customHeight="1" x14ac:dyDescent="0.25">
      <c r="A86" s="97"/>
      <c r="B86" s="146"/>
      <c r="C86" s="176"/>
      <c r="D86" s="186"/>
      <c r="E86" s="163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6">
        <f>0.3*D85</f>
        <v>48624.787499999999</v>
      </c>
      <c r="T86" s="106">
        <f>0.35*D85</f>
        <v>56728.918749999997</v>
      </c>
      <c r="U86" s="106">
        <f>0.35*D85</f>
        <v>56728.918749999997</v>
      </c>
      <c r="V86" s="107"/>
    </row>
    <row r="87" spans="1:22" s="108" customFormat="1" ht="14.25" customHeight="1" x14ac:dyDescent="0.25">
      <c r="A87" s="85" t="s">
        <v>2176</v>
      </c>
      <c r="B87" s="141" t="s">
        <v>756</v>
      </c>
      <c r="C87" s="171">
        <f>'PLANILHA 4F'!J610</f>
        <v>65721.960000000006</v>
      </c>
      <c r="D87" s="182">
        <f>C87*1.25</f>
        <v>82152.450000000012</v>
      </c>
      <c r="E87" s="164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87">
        <v>0.3</v>
      </c>
      <c r="T87" s="87">
        <v>0.35</v>
      </c>
      <c r="U87" s="87">
        <v>0.35</v>
      </c>
      <c r="V87" s="110"/>
    </row>
    <row r="88" spans="1:22" s="109" customFormat="1" ht="14.25" customHeight="1" x14ac:dyDescent="0.25">
      <c r="A88" s="88"/>
      <c r="B88" s="142"/>
      <c r="C88" s="172"/>
      <c r="D88" s="183"/>
      <c r="E88" s="162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6">
        <f>0.3*D87</f>
        <v>24645.735000000004</v>
      </c>
      <c r="T88" s="106">
        <f>0.35*D87</f>
        <v>28753.357500000002</v>
      </c>
      <c r="U88" s="106">
        <f>0.35*D87</f>
        <v>28753.357500000002</v>
      </c>
      <c r="V88" s="105"/>
    </row>
    <row r="89" spans="1:22" s="62" customFormat="1" ht="14.25" customHeight="1" x14ac:dyDescent="0.25">
      <c r="A89" s="97" t="s">
        <v>2177</v>
      </c>
      <c r="B89" s="145" t="s">
        <v>2160</v>
      </c>
      <c r="C89" s="171">
        <f>'PLANILHA 4F'!J628</f>
        <v>11135.517599999999</v>
      </c>
      <c r="D89" s="186">
        <f>C89*1.25</f>
        <v>13919.396999999999</v>
      </c>
      <c r="E89" s="163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94">
        <v>0.3</v>
      </c>
      <c r="T89" s="94">
        <v>0.4</v>
      </c>
      <c r="U89" s="94">
        <v>0.3</v>
      </c>
      <c r="V89" s="107"/>
    </row>
    <row r="90" spans="1:22" s="62" customFormat="1" ht="14.25" customHeight="1" x14ac:dyDescent="0.25">
      <c r="A90" s="88"/>
      <c r="B90" s="140"/>
      <c r="C90" s="172"/>
      <c r="D90" s="183"/>
      <c r="E90" s="1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6">
        <f>0.3*D89</f>
        <v>4175.8190999999997</v>
      </c>
      <c r="T90" s="106">
        <f>0.4*D89</f>
        <v>5567.7587999999996</v>
      </c>
      <c r="U90" s="106">
        <f>0.3*D89</f>
        <v>4175.8190999999997</v>
      </c>
      <c r="V90" s="105"/>
    </row>
    <row r="91" spans="1:22" s="62" customFormat="1" ht="14.25" customHeight="1" x14ac:dyDescent="0.25">
      <c r="A91" s="85" t="s">
        <v>2178</v>
      </c>
      <c r="B91" s="139" t="s">
        <v>774</v>
      </c>
      <c r="C91" s="171">
        <f>'PLANILHA 4F'!J646</f>
        <v>284690.2128000001</v>
      </c>
      <c r="D91" s="182">
        <f>C91*1.25</f>
        <v>355862.76600000012</v>
      </c>
      <c r="E91" s="164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87">
        <v>0.3</v>
      </c>
      <c r="U91" s="87">
        <v>0.4</v>
      </c>
      <c r="V91" s="87">
        <v>0.3</v>
      </c>
    </row>
    <row r="92" spans="1:22" s="62" customFormat="1" ht="14.25" customHeight="1" x14ac:dyDescent="0.25">
      <c r="A92" s="88"/>
      <c r="B92" s="140"/>
      <c r="C92" s="172"/>
      <c r="D92" s="183"/>
      <c r="E92" s="162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6">
        <f>0.3*D91</f>
        <v>106758.82980000004</v>
      </c>
      <c r="U92" s="106">
        <f>0.4*D91</f>
        <v>142345.10640000005</v>
      </c>
      <c r="V92" s="106">
        <f>0.3*D91</f>
        <v>106758.82980000004</v>
      </c>
    </row>
    <row r="93" spans="1:22" s="108" customFormat="1" ht="14.25" customHeight="1" x14ac:dyDescent="0.25">
      <c r="A93" s="97" t="s">
        <v>2199</v>
      </c>
      <c r="B93" s="145" t="s">
        <v>63</v>
      </c>
      <c r="C93" s="171">
        <f>'PLANILHA 4F'!J658</f>
        <v>5866.8768000000009</v>
      </c>
      <c r="D93" s="186">
        <f>C93*1.25</f>
        <v>7333.5960000000014</v>
      </c>
      <c r="E93" s="163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87">
        <v>1</v>
      </c>
    </row>
    <row r="94" spans="1:22" s="108" customFormat="1" ht="14.25" customHeight="1" x14ac:dyDescent="0.25">
      <c r="A94" s="97"/>
      <c r="B94" s="145"/>
      <c r="C94" s="176"/>
      <c r="D94" s="186"/>
      <c r="E94" s="163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11">
        <f>D93</f>
        <v>7333.5960000000014</v>
      </c>
    </row>
    <row r="95" spans="1:22" s="108" customFormat="1" ht="14.25" customHeight="1" x14ac:dyDescent="0.25">
      <c r="A95" s="98"/>
      <c r="B95" s="147"/>
      <c r="C95" s="177"/>
      <c r="D95" s="185"/>
      <c r="E95" s="165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1:22" s="58" customFormat="1" ht="14.25" customHeight="1" x14ac:dyDescent="0.25">
      <c r="A96" s="85" t="s">
        <v>2179</v>
      </c>
      <c r="B96" s="139" t="s">
        <v>1157</v>
      </c>
      <c r="C96" s="171">
        <f>'PLANILHA 4F'!J660</f>
        <v>488521.96729999984</v>
      </c>
      <c r="D96" s="182">
        <f>C96*1.25</f>
        <v>610652.45912499982</v>
      </c>
      <c r="E96" s="164"/>
      <c r="F96" s="110"/>
      <c r="G96" s="87">
        <v>0.2</v>
      </c>
      <c r="H96" s="87">
        <v>0.2</v>
      </c>
      <c r="I96" s="87">
        <v>0.2</v>
      </c>
      <c r="J96" s="87">
        <v>0.2</v>
      </c>
      <c r="K96" s="87">
        <v>0.2</v>
      </c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s="109" customFormat="1" ht="14.25" customHeight="1" x14ac:dyDescent="0.25">
      <c r="A97" s="88"/>
      <c r="B97" s="140"/>
      <c r="C97" s="172"/>
      <c r="D97" s="183"/>
      <c r="E97" s="162"/>
      <c r="F97" s="105"/>
      <c r="G97" s="106">
        <f>0.2*D96</f>
        <v>122130.49182499998</v>
      </c>
      <c r="H97" s="106">
        <f>0.2*D96</f>
        <v>122130.49182499998</v>
      </c>
      <c r="I97" s="106">
        <f>0.2*D96</f>
        <v>122130.49182499998</v>
      </c>
      <c r="J97" s="106">
        <f>0.2*D96</f>
        <v>122130.49182499998</v>
      </c>
      <c r="K97" s="106">
        <f>0.2*D96</f>
        <v>122130.49182499998</v>
      </c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</row>
    <row r="98" spans="1:22" s="58" customFormat="1" ht="14.25" customHeight="1" x14ac:dyDescent="0.25">
      <c r="A98" s="85" t="s">
        <v>2180</v>
      </c>
      <c r="B98" s="139" t="s">
        <v>2181</v>
      </c>
      <c r="C98" s="171">
        <f>'PLANILHA 4F'!J815</f>
        <v>39601.147999999994</v>
      </c>
      <c r="D98" s="182">
        <f>C98*1.25</f>
        <v>49501.43499999999</v>
      </c>
      <c r="E98" s="164"/>
      <c r="F98" s="110"/>
      <c r="G98" s="87">
        <v>0.5</v>
      </c>
      <c r="H98" s="87">
        <v>0.5</v>
      </c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</row>
    <row r="99" spans="1:22" s="109" customFormat="1" ht="14.25" customHeight="1" x14ac:dyDescent="0.25">
      <c r="A99" s="88"/>
      <c r="B99" s="140"/>
      <c r="C99" s="172"/>
      <c r="D99" s="183"/>
      <c r="E99" s="162"/>
      <c r="F99" s="105"/>
      <c r="G99" s="106">
        <f>0.5*D98</f>
        <v>24750.717499999995</v>
      </c>
      <c r="H99" s="106">
        <f>0.5*D98</f>
        <v>24750.717499999995</v>
      </c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</row>
    <row r="100" spans="1:22" s="58" customFormat="1" ht="14.25" customHeight="1" x14ac:dyDescent="0.25">
      <c r="A100" s="85" t="s">
        <v>2182</v>
      </c>
      <c r="B100" s="139" t="s">
        <v>679</v>
      </c>
      <c r="C100" s="171">
        <f>'PLANILHA 4F'!J852</f>
        <v>410904.55839999998</v>
      </c>
      <c r="D100" s="182">
        <f>C100*1.25</f>
        <v>513630.69799999997</v>
      </c>
      <c r="E100" s="164"/>
      <c r="F100" s="110"/>
      <c r="G100" s="110"/>
      <c r="H100" s="110"/>
      <c r="I100" s="110"/>
      <c r="J100" s="110"/>
      <c r="K100" s="110"/>
      <c r="L100" s="110"/>
      <c r="M100" s="110"/>
      <c r="N100" s="110"/>
      <c r="O100" s="87">
        <v>0.25</v>
      </c>
      <c r="P100" s="87">
        <v>0.25</v>
      </c>
      <c r="Q100" s="87">
        <v>0.25</v>
      </c>
      <c r="R100" s="87">
        <v>0.25</v>
      </c>
      <c r="S100" s="110"/>
      <c r="T100" s="110"/>
      <c r="U100" s="110"/>
      <c r="V100" s="110"/>
    </row>
    <row r="101" spans="1:22" s="109" customFormat="1" ht="14.25" customHeight="1" x14ac:dyDescent="0.25">
      <c r="A101" s="88"/>
      <c r="B101" s="140"/>
      <c r="C101" s="172"/>
      <c r="D101" s="183"/>
      <c r="E101" s="162"/>
      <c r="F101" s="105"/>
      <c r="G101" s="105"/>
      <c r="H101" s="105"/>
      <c r="I101" s="105"/>
      <c r="J101" s="105"/>
      <c r="K101" s="105"/>
      <c r="L101" s="105"/>
      <c r="M101" s="105"/>
      <c r="N101" s="105"/>
      <c r="O101" s="106">
        <f>0.25*D100</f>
        <v>128407.67449999999</v>
      </c>
      <c r="P101" s="106">
        <f>0.25*D100</f>
        <v>128407.67449999999</v>
      </c>
      <c r="Q101" s="106">
        <f>0.25*D100</f>
        <v>128407.67449999999</v>
      </c>
      <c r="R101" s="106">
        <f>0.25*D100</f>
        <v>128407.67449999999</v>
      </c>
      <c r="S101" s="105"/>
      <c r="T101" s="105"/>
      <c r="U101" s="105"/>
      <c r="V101" s="105"/>
    </row>
    <row r="102" spans="1:22" s="58" customFormat="1" ht="14.25" customHeight="1" x14ac:dyDescent="0.25">
      <c r="A102" s="97" t="s">
        <v>2183</v>
      </c>
      <c r="B102" s="145" t="s">
        <v>405</v>
      </c>
      <c r="C102" s="171">
        <f>'PLANILHA 4F'!J898</f>
        <v>530066.56000000006</v>
      </c>
      <c r="D102" s="186">
        <f>C102*1.25</f>
        <v>662583.20000000007</v>
      </c>
      <c r="E102" s="164"/>
      <c r="F102" s="110"/>
      <c r="G102" s="87">
        <v>0.25</v>
      </c>
      <c r="H102" s="87">
        <v>0.25</v>
      </c>
      <c r="I102" s="110"/>
      <c r="J102" s="110"/>
      <c r="K102" s="110"/>
      <c r="L102" s="110"/>
      <c r="M102" s="110"/>
      <c r="N102" s="110"/>
      <c r="O102" s="87">
        <v>0.1</v>
      </c>
      <c r="P102" s="87">
        <v>0.2</v>
      </c>
      <c r="Q102" s="87">
        <v>0.2</v>
      </c>
      <c r="R102" s="110"/>
      <c r="S102" s="110"/>
      <c r="T102" s="110"/>
      <c r="U102" s="110"/>
      <c r="V102" s="110"/>
    </row>
    <row r="103" spans="1:22" s="109" customFormat="1" ht="14.25" customHeight="1" x14ac:dyDescent="0.25">
      <c r="A103" s="88"/>
      <c r="B103" s="140"/>
      <c r="C103" s="172"/>
      <c r="D103" s="183"/>
      <c r="E103" s="162"/>
      <c r="F103" s="105"/>
      <c r="G103" s="106">
        <f>0.25*D102</f>
        <v>165645.80000000002</v>
      </c>
      <c r="H103" s="106">
        <f>0.25*D102</f>
        <v>165645.80000000002</v>
      </c>
      <c r="I103" s="105"/>
      <c r="J103" s="105"/>
      <c r="K103" s="105"/>
      <c r="L103" s="105"/>
      <c r="M103" s="105"/>
      <c r="N103" s="105"/>
      <c r="O103" s="106">
        <f>0.1*D102</f>
        <v>66258.320000000007</v>
      </c>
      <c r="P103" s="106">
        <f>0.2*D102</f>
        <v>132516.64000000001</v>
      </c>
      <c r="Q103" s="106">
        <f>0.2*D102</f>
        <v>132516.64000000001</v>
      </c>
      <c r="R103" s="105"/>
      <c r="S103" s="105"/>
      <c r="T103" s="105"/>
      <c r="U103" s="105"/>
      <c r="V103" s="105"/>
    </row>
    <row r="104" spans="1:22" s="58" customFormat="1" ht="14.25" customHeight="1" x14ac:dyDescent="0.25">
      <c r="A104" s="85" t="s">
        <v>2184</v>
      </c>
      <c r="B104" s="139" t="s">
        <v>2185</v>
      </c>
      <c r="C104" s="171">
        <f>'PLANILHA 4F'!J947</f>
        <v>214392.06340000004</v>
      </c>
      <c r="D104" s="182">
        <f>C104*1.25</f>
        <v>267990.07925000007</v>
      </c>
      <c r="E104" s="164"/>
      <c r="F104" s="110"/>
      <c r="G104" s="110"/>
      <c r="H104" s="87">
        <v>0.2</v>
      </c>
      <c r="I104" s="87">
        <v>0.25</v>
      </c>
      <c r="J104" s="110"/>
      <c r="K104" s="110"/>
      <c r="L104" s="110"/>
      <c r="M104" s="110"/>
      <c r="N104" s="110"/>
      <c r="O104" s="110"/>
      <c r="P104" s="87">
        <v>0.1</v>
      </c>
      <c r="Q104" s="87">
        <v>0.2</v>
      </c>
      <c r="R104" s="87">
        <v>0.2</v>
      </c>
      <c r="S104" s="110"/>
      <c r="T104" s="110"/>
      <c r="U104" s="87">
        <v>0.05</v>
      </c>
      <c r="V104" s="110"/>
    </row>
    <row r="105" spans="1:22" s="109" customFormat="1" ht="14.25" customHeight="1" x14ac:dyDescent="0.25">
      <c r="A105" s="88"/>
      <c r="B105" s="140"/>
      <c r="C105" s="172"/>
      <c r="D105" s="183"/>
      <c r="E105" s="162"/>
      <c r="F105" s="105"/>
      <c r="G105" s="105"/>
      <c r="H105" s="106">
        <f>0.2*D104</f>
        <v>53598.015850000018</v>
      </c>
      <c r="I105" s="106">
        <f>0.25*D104</f>
        <v>66997.519812500017</v>
      </c>
      <c r="J105" s="105"/>
      <c r="K105" s="105"/>
      <c r="L105" s="105"/>
      <c r="M105" s="105"/>
      <c r="N105" s="105"/>
      <c r="O105" s="105"/>
      <c r="P105" s="106">
        <f>0.1*D104</f>
        <v>26799.007925000009</v>
      </c>
      <c r="Q105" s="106">
        <f>0.2*D104</f>
        <v>53598.015850000018</v>
      </c>
      <c r="R105" s="106">
        <f>0.2*D104</f>
        <v>53598.015850000018</v>
      </c>
      <c r="S105" s="105"/>
      <c r="T105" s="105"/>
      <c r="U105" s="106">
        <f>0.05*D104</f>
        <v>13399.503962500004</v>
      </c>
      <c r="V105" s="105"/>
    </row>
    <row r="106" spans="1:22" s="58" customFormat="1" ht="14.25" customHeight="1" x14ac:dyDescent="0.25">
      <c r="A106" s="85" t="s">
        <v>2186</v>
      </c>
      <c r="B106" s="139" t="s">
        <v>1194</v>
      </c>
      <c r="C106" s="171">
        <f>'PLANILHA 4F'!J980</f>
        <v>19938.288800000002</v>
      </c>
      <c r="D106" s="182">
        <f>C106*1.25</f>
        <v>24922.861000000004</v>
      </c>
      <c r="E106" s="164"/>
      <c r="F106" s="110"/>
      <c r="G106" s="110"/>
      <c r="H106" s="110"/>
      <c r="I106" s="203">
        <v>0.4</v>
      </c>
      <c r="J106" s="110"/>
      <c r="K106" s="110"/>
      <c r="L106" s="110"/>
      <c r="M106" s="110"/>
      <c r="N106" s="110"/>
      <c r="O106" s="110"/>
      <c r="P106" s="110"/>
      <c r="Q106" s="110"/>
      <c r="R106" s="87">
        <v>0.4</v>
      </c>
      <c r="S106" s="110"/>
      <c r="T106" s="110"/>
      <c r="U106" s="110"/>
      <c r="V106" s="87">
        <v>0.2</v>
      </c>
    </row>
    <row r="107" spans="1:22" s="109" customFormat="1" ht="14.25" customHeight="1" x14ac:dyDescent="0.25">
      <c r="A107" s="88"/>
      <c r="B107" s="140"/>
      <c r="C107" s="172"/>
      <c r="D107" s="183"/>
      <c r="E107" s="162"/>
      <c r="F107" s="105"/>
      <c r="G107" s="105"/>
      <c r="H107" s="105"/>
      <c r="I107" s="106">
        <f>0.4*D106</f>
        <v>9969.1444000000029</v>
      </c>
      <c r="J107" s="105"/>
      <c r="K107" s="105"/>
      <c r="L107" s="105"/>
      <c r="M107" s="105"/>
      <c r="N107" s="105"/>
      <c r="O107" s="105"/>
      <c r="P107" s="105"/>
      <c r="Q107" s="105"/>
      <c r="R107" s="106">
        <f>0.4*D106</f>
        <v>9969.1444000000029</v>
      </c>
      <c r="S107" s="105"/>
      <c r="T107" s="105"/>
      <c r="U107" s="105"/>
      <c r="V107" s="106">
        <f>D106*0.2</f>
        <v>4984.5722000000014</v>
      </c>
    </row>
    <row r="108" spans="1:22" s="108" customFormat="1" ht="14.25" customHeight="1" x14ac:dyDescent="0.25">
      <c r="A108" s="97" t="s">
        <v>2200</v>
      </c>
      <c r="B108" s="145" t="s">
        <v>2203</v>
      </c>
      <c r="C108" s="171">
        <f>'PLANILHA 4F'!J982</f>
        <v>28229.038499999988</v>
      </c>
      <c r="D108" s="182">
        <f>C108*1.25</f>
        <v>35286.298124999987</v>
      </c>
      <c r="E108" s="163"/>
      <c r="F108" s="107"/>
      <c r="G108" s="107"/>
      <c r="H108" s="203">
        <v>0.3</v>
      </c>
      <c r="I108" s="203">
        <v>0.3</v>
      </c>
      <c r="J108" s="203">
        <v>0.4</v>
      </c>
      <c r="K108" s="107"/>
      <c r="L108" s="107"/>
      <c r="M108" s="107"/>
      <c r="N108" s="107"/>
      <c r="O108" s="107"/>
      <c r="P108" s="107"/>
      <c r="Q108" s="107"/>
      <c r="R108" s="126"/>
      <c r="S108" s="107"/>
      <c r="T108" s="107"/>
      <c r="U108" s="107"/>
      <c r="V108" s="126"/>
    </row>
    <row r="109" spans="1:22" s="108" customFormat="1" ht="14.25" customHeight="1" thickBot="1" x14ac:dyDescent="0.3">
      <c r="A109" s="97"/>
      <c r="B109" s="145"/>
      <c r="C109" s="176"/>
      <c r="D109" s="186"/>
      <c r="E109" s="163"/>
      <c r="F109" s="107"/>
      <c r="G109" s="107"/>
      <c r="H109" s="106">
        <f>D108*0.3</f>
        <v>10585.889437499996</v>
      </c>
      <c r="I109" s="106">
        <f>D108*0.3</f>
        <v>10585.889437499996</v>
      </c>
      <c r="J109" s="134">
        <f>D108*0.4</f>
        <v>14114.519249999996</v>
      </c>
      <c r="K109" s="107"/>
      <c r="L109" s="107"/>
      <c r="M109" s="107"/>
      <c r="N109" s="107"/>
      <c r="O109" s="107"/>
      <c r="P109" s="107"/>
      <c r="Q109" s="107"/>
      <c r="R109" s="126"/>
      <c r="S109" s="107"/>
      <c r="T109" s="107"/>
      <c r="U109" s="107"/>
      <c r="V109" s="126"/>
    </row>
    <row r="110" spans="1:22" s="108" customFormat="1" ht="18.75" customHeight="1" thickBot="1" x14ac:dyDescent="0.3">
      <c r="A110" s="128"/>
      <c r="B110" s="148" t="s">
        <v>2266</v>
      </c>
      <c r="C110" s="178"/>
      <c r="D110" s="187">
        <f>SUM(D9:D109)</f>
        <v>10558325.32925</v>
      </c>
      <c r="E110" s="166"/>
      <c r="F110" s="129"/>
      <c r="G110" s="129"/>
      <c r="H110" s="129"/>
      <c r="I110" s="130"/>
      <c r="J110" s="129"/>
      <c r="K110" s="129"/>
      <c r="L110" s="129"/>
      <c r="M110" s="129"/>
      <c r="N110" s="129"/>
      <c r="O110" s="129"/>
      <c r="P110" s="129"/>
      <c r="Q110" s="129"/>
      <c r="R110" s="130"/>
      <c r="S110" s="129"/>
      <c r="T110" s="129"/>
      <c r="U110" s="129"/>
      <c r="V110" s="131"/>
    </row>
    <row r="111" spans="1:22" s="108" customFormat="1" ht="14.25" customHeight="1" x14ac:dyDescent="0.25">
      <c r="A111" s="127"/>
      <c r="B111" s="149"/>
      <c r="C111" s="179"/>
      <c r="D111" s="188"/>
      <c r="E111" s="16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</row>
    <row r="112" spans="1:22" s="108" customFormat="1" ht="14.25" customHeight="1" x14ac:dyDescent="0.25">
      <c r="A112" s="86" t="s">
        <v>2269</v>
      </c>
      <c r="B112" s="123" t="s">
        <v>2201</v>
      </c>
      <c r="C112" s="171">
        <f>'PLANILHA 4F'!J1003</f>
        <v>845337.03</v>
      </c>
      <c r="D112" s="182">
        <f>C112*1.168</f>
        <v>987353.65104000003</v>
      </c>
      <c r="E112" s="168"/>
      <c r="F112" s="124"/>
      <c r="G112" s="86"/>
      <c r="H112" s="86"/>
      <c r="I112" s="87">
        <v>0.45</v>
      </c>
      <c r="J112" s="86"/>
      <c r="K112" s="86"/>
      <c r="L112" s="86"/>
      <c r="M112" s="86"/>
      <c r="N112" s="86"/>
      <c r="O112" s="87">
        <v>0.45</v>
      </c>
      <c r="P112" s="87">
        <v>0.1</v>
      </c>
      <c r="Q112" s="86"/>
      <c r="R112" s="87"/>
      <c r="S112" s="124"/>
      <c r="T112" s="86"/>
      <c r="U112" s="86"/>
      <c r="V112" s="125"/>
    </row>
    <row r="113" spans="1:22" s="108" customFormat="1" ht="14.25" customHeight="1" thickBot="1" x14ac:dyDescent="0.3">
      <c r="A113" s="97"/>
      <c r="B113" s="132"/>
      <c r="C113" s="176"/>
      <c r="D113" s="186"/>
      <c r="E113" s="163"/>
      <c r="F113" s="133"/>
      <c r="G113" s="107"/>
      <c r="H113" s="107"/>
      <c r="I113" s="111">
        <f>0.45*D112</f>
        <v>444309.14296800003</v>
      </c>
      <c r="J113" s="107"/>
      <c r="K113" s="107"/>
      <c r="L113" s="107"/>
      <c r="M113" s="107"/>
      <c r="N113" s="107"/>
      <c r="O113" s="134">
        <f>0.45*D112</f>
        <v>444309.14296800003</v>
      </c>
      <c r="P113" s="135">
        <f>0.1*D112</f>
        <v>98735.365104000011</v>
      </c>
      <c r="Q113" s="107"/>
      <c r="R113" s="126"/>
      <c r="S113" s="133"/>
      <c r="T113" s="107"/>
      <c r="U113" s="107"/>
      <c r="V113" s="136"/>
    </row>
    <row r="114" spans="1:22" s="108" customFormat="1" ht="21.75" customHeight="1" thickBot="1" x14ac:dyDescent="0.3">
      <c r="A114" s="128"/>
      <c r="B114" s="148" t="s">
        <v>2095</v>
      </c>
      <c r="C114" s="178"/>
      <c r="D114" s="187">
        <f>D112</f>
        <v>987353.65104000003</v>
      </c>
      <c r="E114" s="166"/>
      <c r="F114" s="129"/>
      <c r="G114" s="129"/>
      <c r="H114" s="129"/>
      <c r="I114" s="130"/>
      <c r="J114" s="129"/>
      <c r="K114" s="129"/>
      <c r="L114" s="129"/>
      <c r="M114" s="129"/>
      <c r="N114" s="129"/>
      <c r="O114" s="129"/>
      <c r="P114" s="129"/>
      <c r="Q114" s="129"/>
      <c r="R114" s="130"/>
      <c r="S114" s="129"/>
      <c r="T114" s="129"/>
      <c r="U114" s="129"/>
      <c r="V114" s="131"/>
    </row>
    <row r="115" spans="1:22" s="108" customFormat="1" ht="14.25" customHeight="1" thickBot="1" x14ac:dyDescent="0.3">
      <c r="A115" s="189"/>
      <c r="B115" s="190"/>
      <c r="C115" s="191"/>
      <c r="D115" s="192"/>
      <c r="E115" s="193"/>
      <c r="F115" s="194"/>
      <c r="G115" s="194"/>
      <c r="H115" s="194"/>
      <c r="I115" s="195"/>
      <c r="J115" s="194"/>
      <c r="K115" s="194"/>
      <c r="L115" s="194"/>
      <c r="M115" s="194"/>
      <c r="N115" s="194"/>
      <c r="O115" s="194"/>
      <c r="P115" s="194"/>
      <c r="Q115" s="194"/>
      <c r="R115" s="195"/>
      <c r="S115" s="194"/>
      <c r="T115" s="194"/>
      <c r="U115" s="194"/>
      <c r="V115" s="196"/>
    </row>
    <row r="116" spans="1:22" s="62" customFormat="1" ht="24.75" customHeight="1" thickBot="1" x14ac:dyDescent="0.3">
      <c r="A116" s="197"/>
      <c r="B116" s="198" t="s">
        <v>2267</v>
      </c>
      <c r="C116" s="199"/>
      <c r="D116" s="200">
        <f>D110+D114</f>
        <v>11545678.980290001</v>
      </c>
      <c r="E116" s="201">
        <f>E18+E16+E14+E12+E10</f>
        <v>118722.97945</v>
      </c>
      <c r="F116" s="201">
        <f>F20+F18+F16+F14+F12</f>
        <v>15512.406350000003</v>
      </c>
      <c r="G116" s="201">
        <f>G103+G99+G97+G71+G62+G60+G58+G56+G52+G50+G46+G44+G42+G40+G38+G36+G34+G32+G30+G28+G26+G24+G22+G20+G18+G12</f>
        <v>873116.52416874981</v>
      </c>
      <c r="H116" s="201">
        <f>H109+H105+H103+H99+H97+H71+H66+H64+H62+H60+H58+H56+H54+H52+H50+H48+H44+H42+H40+H38+H36+H34+H32+H30+H28+H26+H24+H22+H18+H12</f>
        <v>1558800.44938125</v>
      </c>
      <c r="I116" s="201">
        <f>I113+I109+I107+I105+I97+I68+I66+I64+I62+I60+I58+I56+I54+I52+I50+I48+I30+I28+I26+I24+I22+I18+I12</f>
        <v>1584689.0810304999</v>
      </c>
      <c r="J116" s="201">
        <f>J109+J97+J73+J46+J22+J18+J16+J14+J12</f>
        <v>394488.23026874999</v>
      </c>
      <c r="K116" s="201">
        <f>K97+K73+K46+K42+K40+K38+K36+K34+K30+K28+K26+K24+K22+K18+K16+K14+K12</f>
        <v>521940.79334375006</v>
      </c>
      <c r="L116" s="201">
        <f>L73+L71+L62+L60+L58+L56+L50+L46+L42+L40+L38+L36+L34+L30+L28+L26+L24+L22+L20+L18+L16+L14+L12</f>
        <v>536750.27055625001</v>
      </c>
      <c r="M116" s="201">
        <f>M73+M71+M66+M64+M62+M60+M58+M56+M50+M44+M42+M40+M38+M36+M34+M30+M28+M26+M24+M22+M20+M18+M12</f>
        <v>536234.21214374993</v>
      </c>
      <c r="N116" s="201">
        <f>N71+N66+N64+N62+N60+N58+N56+N54+N52+N50+N44+N42+N40+N38+N36+N34+N32+N30+N28+N26+N24+N22+N18+N12</f>
        <v>462779.2269500001</v>
      </c>
      <c r="O116" s="201">
        <f>O113+O103+O101+O66+O64+O62+O60+O58+O56+O54+O52+O50+O48+O44+O42+O40+O38+O36+O34+O32+O30+O28+O26+O24+O22+O18+O12</f>
        <v>1193784.8207305004</v>
      </c>
      <c r="P116" s="201">
        <f>P113+P105+P103+P101+P66+P64+P62+P60+P58+P56+P54+P52+P50+P48+P32+P30+P28+P26+P24+P22+P18+P12</f>
        <v>1015227.703829</v>
      </c>
      <c r="Q116" s="201">
        <f>Q105+Q103+Q101+Q62+Q60+Q58+Q56+Q54+Q50+Q48+Q30+Q28+Q26+Q24+Q22+Q18+Q12</f>
        <v>869928.32526249997</v>
      </c>
      <c r="R116" s="201">
        <f>R107+R105+R101+R78+R76+R68+R54+R50+R30+R28+R26+R24+R18+R12</f>
        <v>686608.87938749988</v>
      </c>
      <c r="S116" s="201">
        <f>S90+S88+S86+S84+S78+S12</f>
        <v>312860.99056250002</v>
      </c>
      <c r="T116" s="201">
        <f>T92+T90+T88+T86+T84+T82+T80+T12</f>
        <v>388917.21647500008</v>
      </c>
      <c r="U116" s="201">
        <f>U105+U92+U90+U88+U86+U84+U82+U12</f>
        <v>350098.61080000008</v>
      </c>
      <c r="V116" s="201">
        <f>V107+V94+V92+V12</f>
        <v>125218.25960000003</v>
      </c>
    </row>
    <row r="117" spans="1:22" s="62" customFormat="1" ht="12.75" x14ac:dyDescent="0.25">
      <c r="A117" s="112"/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5"/>
    </row>
    <row r="118" spans="1:22" s="62" customFormat="1" ht="14.25" x14ac:dyDescent="0.25">
      <c r="A118" s="112"/>
      <c r="B118" s="39" t="s">
        <v>2280</v>
      </c>
      <c r="C118" s="116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5"/>
    </row>
    <row r="119" spans="1:22" s="62" customFormat="1" x14ac:dyDescent="0.25">
      <c r="A119" s="112"/>
      <c r="B119" s="40"/>
      <c r="C119" s="116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5"/>
    </row>
    <row r="120" spans="1:22" s="62" customFormat="1" x14ac:dyDescent="0.25">
      <c r="A120" s="112"/>
      <c r="B120" s="40"/>
      <c r="C120" s="116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5"/>
    </row>
    <row r="121" spans="1:22" s="62" customFormat="1" x14ac:dyDescent="0.25">
      <c r="A121" s="112"/>
      <c r="B121" s="41" t="s">
        <v>2062</v>
      </c>
      <c r="C121" s="117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5"/>
    </row>
    <row r="122" spans="1:22" s="62" customFormat="1" x14ac:dyDescent="0.25">
      <c r="A122" s="112"/>
      <c r="B122" s="41" t="s">
        <v>2063</v>
      </c>
      <c r="C122" s="117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5"/>
    </row>
    <row r="123" spans="1:22" s="62" customFormat="1" x14ac:dyDescent="0.25">
      <c r="A123" s="112"/>
      <c r="B123" s="41" t="s">
        <v>2064</v>
      </c>
      <c r="C123" s="117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5"/>
    </row>
    <row r="124" spans="1:22" s="62" customFormat="1" x14ac:dyDescent="0.25">
      <c r="A124" s="112"/>
      <c r="B124" s="41" t="s">
        <v>2065</v>
      </c>
      <c r="C124" s="117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5"/>
    </row>
    <row r="125" spans="1:22" s="62" customFormat="1" ht="12.75" x14ac:dyDescent="0.25">
      <c r="A125" s="112"/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5"/>
    </row>
    <row r="126" spans="1:22" s="62" customFormat="1" ht="12.75" x14ac:dyDescent="0.25">
      <c r="A126" s="112"/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5"/>
    </row>
    <row r="127" spans="1:22" s="62" customFormat="1" ht="12.75" x14ac:dyDescent="0.25">
      <c r="A127" s="112"/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5"/>
    </row>
    <row r="128" spans="1:22" s="62" customFormat="1" ht="12.75" x14ac:dyDescent="0.25">
      <c r="A128" s="112"/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5"/>
    </row>
  </sheetData>
  <mergeCells count="1">
    <mergeCell ref="A6:F6"/>
  </mergeCells>
  <conditionalFormatting sqref="E9:F9 E23:F23 E39:F39 E79:F79 U79:V79 U9:V9 E37:F37">
    <cfRule type="cellIs" dxfId="1225" priority="1888" stopIfTrue="1" operator="greaterThan">
      <formula>0</formula>
    </cfRule>
  </conditionalFormatting>
  <conditionalFormatting sqref="E38:F38 E40:F40 E10:F10 U10:V10 E76:V76 E75:Q75 S75:V75">
    <cfRule type="cellIs" dxfId="1224" priority="1887" stopIfTrue="1" operator="greaterThan">
      <formula>0</formula>
    </cfRule>
  </conditionalFormatting>
  <conditionalFormatting sqref="U79">
    <cfRule type="cellIs" dxfId="1223" priority="1886" stopIfTrue="1" operator="notEqual">
      <formula>0</formula>
    </cfRule>
  </conditionalFormatting>
  <conditionalFormatting sqref="I9 I79">
    <cfRule type="cellIs" dxfId="1222" priority="1544" stopIfTrue="1" operator="greaterThan">
      <formula>0</formula>
    </cfRule>
  </conditionalFormatting>
  <conditionalFormatting sqref="I10">
    <cfRule type="cellIs" dxfId="1221" priority="1543" stopIfTrue="1" operator="greaterThan">
      <formula>0</formula>
    </cfRule>
  </conditionalFormatting>
  <conditionalFormatting sqref="H104">
    <cfRule type="cellIs" dxfId="1220" priority="1194" stopIfTrue="1" operator="greaterThan">
      <formula>0</formula>
    </cfRule>
  </conditionalFormatting>
  <conditionalFormatting sqref="E65:F66 E57:F60">
    <cfRule type="cellIs" dxfId="1219" priority="1842" stopIfTrue="1" operator="greaterThan">
      <formula>0</formula>
    </cfRule>
  </conditionalFormatting>
  <conditionalFormatting sqref="F23">
    <cfRule type="cellIs" dxfId="1218" priority="1881" stopIfTrue="1" operator="notEqual">
      <formula>0</formula>
    </cfRule>
  </conditionalFormatting>
  <conditionalFormatting sqref="F79">
    <cfRule type="cellIs" dxfId="1217" priority="1883" stopIfTrue="1" operator="notEqual">
      <formula>0</formula>
    </cfRule>
  </conditionalFormatting>
  <conditionalFormatting sqref="F37">
    <cfRule type="cellIs" dxfId="1216" priority="1882" stopIfTrue="1" operator="notEqual">
      <formula>0</formula>
    </cfRule>
  </conditionalFormatting>
  <conditionalFormatting sqref="F27">
    <cfRule type="cellIs" dxfId="1215" priority="1859" stopIfTrue="1" operator="notEqual">
      <formula>0</formula>
    </cfRule>
  </conditionalFormatting>
  <conditionalFormatting sqref="E35:F35">
    <cfRule type="cellIs" dxfId="1214" priority="1880" stopIfTrue="1" operator="greaterThan">
      <formula>0</formula>
    </cfRule>
  </conditionalFormatting>
  <conditionalFormatting sqref="E36:F36">
    <cfRule type="cellIs" dxfId="1213" priority="1879" stopIfTrue="1" operator="greaterThan">
      <formula>0</formula>
    </cfRule>
  </conditionalFormatting>
  <conditionalFormatting sqref="F35">
    <cfRule type="cellIs" dxfId="1212" priority="1877" stopIfTrue="1" operator="notEqual">
      <formula>0</formula>
    </cfRule>
  </conditionalFormatting>
  <conditionalFormatting sqref="H77">
    <cfRule type="cellIs" dxfId="1211" priority="1485" stopIfTrue="1" operator="greaterThan">
      <formula>0</formula>
    </cfRule>
  </conditionalFormatting>
  <conditionalFormatting sqref="H78">
    <cfRule type="cellIs" dxfId="1210" priority="1484" stopIfTrue="1" operator="greaterThan">
      <formula>0</formula>
    </cfRule>
  </conditionalFormatting>
  <conditionalFormatting sqref="S79">
    <cfRule type="cellIs" dxfId="1209" priority="1837" stopIfTrue="1" operator="notEqual">
      <formula>0</formula>
    </cfRule>
  </conditionalFormatting>
  <conditionalFormatting sqref="G79">
    <cfRule type="cellIs" dxfId="1208" priority="1476" stopIfTrue="1" operator="notEqual">
      <formula>0</formula>
    </cfRule>
  </conditionalFormatting>
  <conditionalFormatting sqref="F79">
    <cfRule type="cellIs" dxfId="1207" priority="1876" stopIfTrue="1" operator="notEqual">
      <formula>0</formula>
    </cfRule>
  </conditionalFormatting>
  <conditionalFormatting sqref="E79">
    <cfRule type="cellIs" dxfId="1206" priority="1875" stopIfTrue="1" operator="notEqual">
      <formula>0</formula>
    </cfRule>
  </conditionalFormatting>
  <conditionalFormatting sqref="S10">
    <cfRule type="cellIs" dxfId="1205" priority="1838" stopIfTrue="1" operator="greaterThan">
      <formula>0</formula>
    </cfRule>
  </conditionalFormatting>
  <conditionalFormatting sqref="G65:G66">
    <cfRule type="cellIs" dxfId="1204" priority="1459" stopIfTrue="1" operator="greaterThan">
      <formula>0</formula>
    </cfRule>
  </conditionalFormatting>
  <conditionalFormatting sqref="G78">
    <cfRule type="cellIs" dxfId="1203" priority="1457" stopIfTrue="1" operator="greaterThan">
      <formula>0</formula>
    </cfRule>
  </conditionalFormatting>
  <conditionalFormatting sqref="U11:V11">
    <cfRule type="cellIs" dxfId="1202" priority="1874" stopIfTrue="1" operator="greaterThan">
      <formula>0</formula>
    </cfRule>
  </conditionalFormatting>
  <conditionalFormatting sqref="U12:V12">
    <cfRule type="cellIs" dxfId="1201" priority="1873" stopIfTrue="1" operator="greaterThan">
      <formula>0</formula>
    </cfRule>
  </conditionalFormatting>
  <conditionalFormatting sqref="E13:F13 U13:V13">
    <cfRule type="cellIs" dxfId="1200" priority="1872" stopIfTrue="1" operator="greaterThan">
      <formula>0</formula>
    </cfRule>
  </conditionalFormatting>
  <conditionalFormatting sqref="E14:F14 U14:V14">
    <cfRule type="cellIs" dxfId="1199" priority="1871" stopIfTrue="1" operator="greaterThan">
      <formula>0</formula>
    </cfRule>
  </conditionalFormatting>
  <conditionalFormatting sqref="E17:F17 U17:V17">
    <cfRule type="cellIs" dxfId="1198" priority="1870" stopIfTrue="1" operator="greaterThan">
      <formula>0</formula>
    </cfRule>
  </conditionalFormatting>
  <conditionalFormatting sqref="E18:F18 U18:V18">
    <cfRule type="cellIs" dxfId="1197" priority="1869" stopIfTrue="1" operator="greaterThan">
      <formula>0</formula>
    </cfRule>
  </conditionalFormatting>
  <conditionalFormatting sqref="Q11">
    <cfRule type="cellIs" dxfId="1196" priority="1772" stopIfTrue="1" operator="greaterThan">
      <formula>0</formula>
    </cfRule>
  </conditionalFormatting>
  <conditionalFormatting sqref="E26:F26">
    <cfRule type="cellIs" dxfId="1195" priority="1865" stopIfTrue="1" operator="greaterThan">
      <formula>0</formula>
    </cfRule>
  </conditionalFormatting>
  <conditionalFormatting sqref="E27:F27">
    <cfRule type="cellIs" dxfId="1194" priority="1862" stopIfTrue="1" operator="greaterThan">
      <formula>0</formula>
    </cfRule>
  </conditionalFormatting>
  <conditionalFormatting sqref="E28:F28">
    <cfRule type="cellIs" dxfId="1193" priority="1861" stopIfTrue="1" operator="greaterThan">
      <formula>0</formula>
    </cfRule>
  </conditionalFormatting>
  <conditionalFormatting sqref="E29:F29">
    <cfRule type="cellIs" dxfId="1192" priority="1858" stopIfTrue="1" operator="greaterThan">
      <formula>0</formula>
    </cfRule>
  </conditionalFormatting>
  <conditionalFormatting sqref="E30:F30">
    <cfRule type="cellIs" dxfId="1191" priority="1857" stopIfTrue="1" operator="greaterThan">
      <formula>0</formula>
    </cfRule>
  </conditionalFormatting>
  <conditionalFormatting sqref="F29">
    <cfRule type="cellIs" dxfId="1190" priority="1855" stopIfTrue="1" operator="notEqual">
      <formula>0</formula>
    </cfRule>
  </conditionalFormatting>
  <conditionalFormatting sqref="E77:F77 U77:V77">
    <cfRule type="cellIs" dxfId="1189" priority="1841" stopIfTrue="1" operator="greaterThan">
      <formula>0</formula>
    </cfRule>
  </conditionalFormatting>
  <conditionalFormatting sqref="E78:F78 U78:V78">
    <cfRule type="cellIs" dxfId="1188" priority="1840" stopIfTrue="1" operator="greaterThan">
      <formula>0</formula>
    </cfRule>
  </conditionalFormatting>
  <conditionalFormatting sqref="S78">
    <cfRule type="cellIs" dxfId="1187" priority="1812" stopIfTrue="1" operator="greaterThan">
      <formula>0</formula>
    </cfRule>
  </conditionalFormatting>
  <conditionalFormatting sqref="S9 S79">
    <cfRule type="cellIs" dxfId="1186" priority="1839" stopIfTrue="1" operator="greaterThan">
      <formula>0</formula>
    </cfRule>
  </conditionalFormatting>
  <conditionalFormatting sqref="R10">
    <cfRule type="cellIs" dxfId="1185" priority="1810" stopIfTrue="1" operator="greaterThan">
      <formula>0</formula>
    </cfRule>
  </conditionalFormatting>
  <conditionalFormatting sqref="R79">
    <cfRule type="cellIs" dxfId="1184" priority="1809" stopIfTrue="1" operator="notEqual">
      <formula>0</formula>
    </cfRule>
  </conditionalFormatting>
  <conditionalFormatting sqref="J79">
    <cfRule type="cellIs" dxfId="1183" priority="1568" stopIfTrue="1" operator="notEqual">
      <formula>0</formula>
    </cfRule>
  </conditionalFormatting>
  <conditionalFormatting sqref="S79">
    <cfRule type="cellIs" dxfId="1182" priority="1831" stopIfTrue="1" operator="notEqual">
      <formula>0</formula>
    </cfRule>
  </conditionalFormatting>
  <conditionalFormatting sqref="S11">
    <cfRule type="cellIs" dxfId="1181" priority="1830" stopIfTrue="1" operator="greaterThan">
      <formula>0</formula>
    </cfRule>
  </conditionalFormatting>
  <conditionalFormatting sqref="S12">
    <cfRule type="cellIs" dxfId="1180" priority="1829" stopIfTrue="1" operator="greaterThan">
      <formula>0</formula>
    </cfRule>
  </conditionalFormatting>
  <conditionalFormatting sqref="R13">
    <cfRule type="cellIs" dxfId="1179" priority="1800" stopIfTrue="1" operator="greaterThan">
      <formula>0</formula>
    </cfRule>
  </conditionalFormatting>
  <conditionalFormatting sqref="N9 N79">
    <cfRule type="cellIs" dxfId="1178" priority="1686" stopIfTrue="1" operator="greaterThan">
      <formula>0</formula>
    </cfRule>
  </conditionalFormatting>
  <conditionalFormatting sqref="N10">
    <cfRule type="cellIs" dxfId="1177" priority="1685" stopIfTrue="1" operator="greaterThan">
      <formula>0</formula>
    </cfRule>
  </conditionalFormatting>
  <conditionalFormatting sqref="N79">
    <cfRule type="cellIs" dxfId="1176" priority="1684" stopIfTrue="1" operator="notEqual">
      <formula>0</formula>
    </cfRule>
  </conditionalFormatting>
  <conditionalFormatting sqref="R78">
    <cfRule type="cellIs" dxfId="1175" priority="1781" stopIfTrue="1" operator="greaterThan">
      <formula>0</formula>
    </cfRule>
  </conditionalFormatting>
  <conditionalFormatting sqref="Q10">
    <cfRule type="cellIs" dxfId="1174" priority="1779" stopIfTrue="1" operator="greaterThan">
      <formula>0</formula>
    </cfRule>
  </conditionalFormatting>
  <conditionalFormatting sqref="Q77">
    <cfRule type="cellIs" dxfId="1173" priority="1750" stopIfTrue="1" operator="greaterThan">
      <formula>0</formula>
    </cfRule>
  </conditionalFormatting>
  <conditionalFormatting sqref="Q78">
    <cfRule type="cellIs" dxfId="1172" priority="1749" stopIfTrue="1" operator="greaterThan">
      <formula>0</formula>
    </cfRule>
  </conditionalFormatting>
  <conditionalFormatting sqref="R9 R79">
    <cfRule type="cellIs" dxfId="1171" priority="1811" stopIfTrue="1" operator="greaterThan">
      <formula>0</formula>
    </cfRule>
  </conditionalFormatting>
  <conditionalFormatting sqref="Q79">
    <cfRule type="cellIs" dxfId="1170" priority="1778" stopIfTrue="1" operator="notEqual">
      <formula>0</formula>
    </cfRule>
  </conditionalFormatting>
  <conditionalFormatting sqref="R79">
    <cfRule type="cellIs" dxfId="1169" priority="1803" stopIfTrue="1" operator="notEqual">
      <formula>0</formula>
    </cfRule>
  </conditionalFormatting>
  <conditionalFormatting sqref="R11">
    <cfRule type="cellIs" dxfId="1168" priority="1802" stopIfTrue="1" operator="greaterThan">
      <formula>0</formula>
    </cfRule>
  </conditionalFormatting>
  <conditionalFormatting sqref="R12">
    <cfRule type="cellIs" dxfId="1167" priority="1801" stopIfTrue="1" operator="greaterThan">
      <formula>0</formula>
    </cfRule>
  </conditionalFormatting>
  <conditionalFormatting sqref="Q13">
    <cfRule type="cellIs" dxfId="1166" priority="1770" stopIfTrue="1" operator="greaterThan">
      <formula>0</formula>
    </cfRule>
  </conditionalFormatting>
  <conditionalFormatting sqref="Q14">
    <cfRule type="cellIs" dxfId="1165" priority="1769" stopIfTrue="1" operator="greaterThan">
      <formula>0</formula>
    </cfRule>
  </conditionalFormatting>
  <conditionalFormatting sqref="R17">
    <cfRule type="cellIs" dxfId="1164" priority="1799" stopIfTrue="1" operator="greaterThan">
      <formula>0</formula>
    </cfRule>
  </conditionalFormatting>
  <conditionalFormatting sqref="R18">
    <cfRule type="cellIs" dxfId="1163" priority="1798" stopIfTrue="1" operator="greaterThan">
      <formula>0</formula>
    </cfRule>
  </conditionalFormatting>
  <conditionalFormatting sqref="P10">
    <cfRule type="cellIs" dxfId="1162" priority="1747" stopIfTrue="1" operator="greaterThan">
      <formula>0</formula>
    </cfRule>
  </conditionalFormatting>
  <conditionalFormatting sqref="P77">
    <cfRule type="cellIs" dxfId="1161" priority="1716" stopIfTrue="1" operator="greaterThan">
      <formula>0</formula>
    </cfRule>
  </conditionalFormatting>
  <conditionalFormatting sqref="P78">
    <cfRule type="cellIs" dxfId="1160" priority="1715" stopIfTrue="1" operator="greaterThan">
      <formula>0</formula>
    </cfRule>
  </conditionalFormatting>
  <conditionalFormatting sqref="Q9 Q79">
    <cfRule type="cellIs" dxfId="1159" priority="1780" stopIfTrue="1" operator="greaterThan">
      <formula>0</formula>
    </cfRule>
  </conditionalFormatting>
  <conditionalFormatting sqref="P79">
    <cfRule type="cellIs" dxfId="1158" priority="1746" stopIfTrue="1" operator="notEqual">
      <formula>0</formula>
    </cfRule>
  </conditionalFormatting>
  <conditionalFormatting sqref="H79">
    <cfRule type="cellIs" dxfId="1157" priority="1509" stopIfTrue="1" operator="notEqual">
      <formula>0</formula>
    </cfRule>
  </conditionalFormatting>
  <conditionalFormatting sqref="Q79">
    <cfRule type="cellIs" dxfId="1156" priority="1773" stopIfTrue="1" operator="notEqual">
      <formula>0</formula>
    </cfRule>
  </conditionalFormatting>
  <conditionalFormatting sqref="Q12">
    <cfRule type="cellIs" dxfId="1155" priority="1771" stopIfTrue="1" operator="greaterThan">
      <formula>0</formula>
    </cfRule>
  </conditionalFormatting>
  <conditionalFormatting sqref="P13">
    <cfRule type="cellIs" dxfId="1154" priority="1738" stopIfTrue="1" operator="greaterThan">
      <formula>0</formula>
    </cfRule>
  </conditionalFormatting>
  <conditionalFormatting sqref="P14">
    <cfRule type="cellIs" dxfId="1153" priority="1737" stopIfTrue="1" operator="greaterThan">
      <formula>0</formula>
    </cfRule>
  </conditionalFormatting>
  <conditionalFormatting sqref="Q17">
    <cfRule type="cellIs" dxfId="1152" priority="1768" stopIfTrue="1" operator="greaterThan">
      <formula>0</formula>
    </cfRule>
  </conditionalFormatting>
  <conditionalFormatting sqref="Q18">
    <cfRule type="cellIs" dxfId="1151" priority="1767" stopIfTrue="1" operator="greaterThan">
      <formula>0</formula>
    </cfRule>
  </conditionalFormatting>
  <conditionalFormatting sqref="O10">
    <cfRule type="cellIs" dxfId="1150" priority="1713" stopIfTrue="1" operator="greaterThan">
      <formula>0</formula>
    </cfRule>
  </conditionalFormatting>
  <conditionalFormatting sqref="O77">
    <cfRule type="cellIs" dxfId="1149" priority="1688" stopIfTrue="1" operator="greaterThan">
      <formula>0</formula>
    </cfRule>
  </conditionalFormatting>
  <conditionalFormatting sqref="O78">
    <cfRule type="cellIs" dxfId="1148" priority="1687" stopIfTrue="1" operator="greaterThan">
      <formula>0</formula>
    </cfRule>
  </conditionalFormatting>
  <conditionalFormatting sqref="P9 P79">
    <cfRule type="cellIs" dxfId="1147" priority="1748" stopIfTrue="1" operator="greaterThan">
      <formula>0</formula>
    </cfRule>
  </conditionalFormatting>
  <conditionalFormatting sqref="O79">
    <cfRule type="cellIs" dxfId="1146" priority="1712" stopIfTrue="1" operator="notEqual">
      <formula>0</formula>
    </cfRule>
  </conditionalFormatting>
  <conditionalFormatting sqref="P79">
    <cfRule type="cellIs" dxfId="1145" priority="1741" stopIfTrue="1" operator="notEqual">
      <formula>0</formula>
    </cfRule>
  </conditionalFormatting>
  <conditionalFormatting sqref="P11">
    <cfRule type="cellIs" dxfId="1144" priority="1740" stopIfTrue="1" operator="greaterThan">
      <formula>0</formula>
    </cfRule>
  </conditionalFormatting>
  <conditionalFormatting sqref="P12">
    <cfRule type="cellIs" dxfId="1143" priority="1739" stopIfTrue="1" operator="greaterThan">
      <formula>0</formula>
    </cfRule>
  </conditionalFormatting>
  <conditionalFormatting sqref="O13">
    <cfRule type="cellIs" dxfId="1142" priority="1706" stopIfTrue="1" operator="greaterThan">
      <formula>0</formula>
    </cfRule>
  </conditionalFormatting>
  <conditionalFormatting sqref="O14">
    <cfRule type="cellIs" dxfId="1141" priority="1705" stopIfTrue="1" operator="greaterThan">
      <formula>0</formula>
    </cfRule>
  </conditionalFormatting>
  <conditionalFormatting sqref="P17">
    <cfRule type="cellIs" dxfId="1140" priority="1736" stopIfTrue="1" operator="greaterThan">
      <formula>0</formula>
    </cfRule>
  </conditionalFormatting>
  <conditionalFormatting sqref="P18">
    <cfRule type="cellIs" dxfId="1139" priority="1735" stopIfTrue="1" operator="greaterThan">
      <formula>0</formula>
    </cfRule>
  </conditionalFormatting>
  <conditionalFormatting sqref="M77">
    <cfRule type="cellIs" dxfId="1138" priority="1633" stopIfTrue="1" operator="greaterThan">
      <formula>0</formula>
    </cfRule>
  </conditionalFormatting>
  <conditionalFormatting sqref="N77">
    <cfRule type="cellIs" dxfId="1137" priority="1660" stopIfTrue="1" operator="greaterThan">
      <formula>0</formula>
    </cfRule>
  </conditionalFormatting>
  <conditionalFormatting sqref="N78">
    <cfRule type="cellIs" dxfId="1136" priority="1659" stopIfTrue="1" operator="greaterThan">
      <formula>0</formula>
    </cfRule>
  </conditionalFormatting>
  <conditionalFormatting sqref="O9 O79">
    <cfRule type="cellIs" dxfId="1135" priority="1714" stopIfTrue="1" operator="greaterThan">
      <formula>0</formula>
    </cfRule>
  </conditionalFormatting>
  <conditionalFormatting sqref="O79">
    <cfRule type="cellIs" dxfId="1134" priority="1707" stopIfTrue="1" operator="notEqual">
      <formula>0</formula>
    </cfRule>
  </conditionalFormatting>
  <conditionalFormatting sqref="N13">
    <cfRule type="cellIs" dxfId="1133" priority="1678" stopIfTrue="1" operator="greaterThan">
      <formula>0</formula>
    </cfRule>
  </conditionalFormatting>
  <conditionalFormatting sqref="N14">
    <cfRule type="cellIs" dxfId="1132" priority="1677" stopIfTrue="1" operator="greaterThan">
      <formula>0</formula>
    </cfRule>
  </conditionalFormatting>
  <conditionalFormatting sqref="O17">
    <cfRule type="cellIs" dxfId="1131" priority="1704" stopIfTrue="1" operator="greaterThan">
      <formula>0</formula>
    </cfRule>
  </conditionalFormatting>
  <conditionalFormatting sqref="O18">
    <cfRule type="cellIs" dxfId="1130" priority="1703" stopIfTrue="1" operator="greaterThan">
      <formula>0</formula>
    </cfRule>
  </conditionalFormatting>
  <conditionalFormatting sqref="M10">
    <cfRule type="cellIs" dxfId="1129" priority="1657" stopIfTrue="1" operator="greaterThan">
      <formula>0</formula>
    </cfRule>
  </conditionalFormatting>
  <conditionalFormatting sqref="M78">
    <cfRule type="cellIs" dxfId="1128" priority="1632" stopIfTrue="1" operator="greaterThan">
      <formula>0</formula>
    </cfRule>
  </conditionalFormatting>
  <conditionalFormatting sqref="M79">
    <cfRule type="cellIs" dxfId="1127" priority="1656" stopIfTrue="1" operator="notEqual">
      <formula>0</formula>
    </cfRule>
  </conditionalFormatting>
  <conditionalFormatting sqref="N79">
    <cfRule type="cellIs" dxfId="1126" priority="1679" stopIfTrue="1" operator="notEqual">
      <formula>0</formula>
    </cfRule>
  </conditionalFormatting>
  <conditionalFormatting sqref="M13">
    <cfRule type="cellIs" dxfId="1125" priority="1649" stopIfTrue="1" operator="greaterThan">
      <formula>0</formula>
    </cfRule>
  </conditionalFormatting>
  <conditionalFormatting sqref="M14">
    <cfRule type="cellIs" dxfId="1124" priority="1648" stopIfTrue="1" operator="greaterThan">
      <formula>0</formula>
    </cfRule>
  </conditionalFormatting>
  <conditionalFormatting sqref="N17">
    <cfRule type="cellIs" dxfId="1123" priority="1676" stopIfTrue="1" operator="greaterThan">
      <formula>0</formula>
    </cfRule>
  </conditionalFormatting>
  <conditionalFormatting sqref="N18">
    <cfRule type="cellIs" dxfId="1122" priority="1675" stopIfTrue="1" operator="greaterThan">
      <formula>0</formula>
    </cfRule>
  </conditionalFormatting>
  <conditionalFormatting sqref="K77">
    <cfRule type="cellIs" dxfId="1121" priority="1578" stopIfTrue="1" operator="greaterThan">
      <formula>0</formula>
    </cfRule>
  </conditionalFormatting>
  <conditionalFormatting sqref="L10">
    <cfRule type="cellIs" dxfId="1120" priority="1630" stopIfTrue="1" operator="greaterThan">
      <formula>0</formula>
    </cfRule>
  </conditionalFormatting>
  <conditionalFormatting sqref="L77">
    <cfRule type="cellIs" dxfId="1119" priority="1606" stopIfTrue="1" operator="greaterThan">
      <formula>0</formula>
    </cfRule>
  </conditionalFormatting>
  <conditionalFormatting sqref="L78">
    <cfRule type="cellIs" dxfId="1118" priority="1605" stopIfTrue="1" operator="greaterThan">
      <formula>0</formula>
    </cfRule>
  </conditionalFormatting>
  <conditionalFormatting sqref="M9 M79">
    <cfRule type="cellIs" dxfId="1117" priority="1658" stopIfTrue="1" operator="greaterThan">
      <formula>0</formula>
    </cfRule>
  </conditionalFormatting>
  <conditionalFormatting sqref="L79">
    <cfRule type="cellIs" dxfId="1116" priority="1629" stopIfTrue="1" operator="notEqual">
      <formula>0</formula>
    </cfRule>
  </conditionalFormatting>
  <conditionalFormatting sqref="M79">
    <cfRule type="cellIs" dxfId="1115" priority="1650" stopIfTrue="1" operator="notEqual">
      <formula>0</formula>
    </cfRule>
  </conditionalFormatting>
  <conditionalFormatting sqref="L18">
    <cfRule type="cellIs" dxfId="1114" priority="1621" stopIfTrue="1" operator="greaterThan">
      <formula>0</formula>
    </cfRule>
  </conditionalFormatting>
  <conditionalFormatting sqref="M17">
    <cfRule type="cellIs" dxfId="1113" priority="1647" stopIfTrue="1" operator="greaterThan">
      <formula>0</formula>
    </cfRule>
  </conditionalFormatting>
  <conditionalFormatting sqref="M18">
    <cfRule type="cellIs" dxfId="1112" priority="1646" stopIfTrue="1" operator="greaterThan">
      <formula>0</formula>
    </cfRule>
  </conditionalFormatting>
  <conditionalFormatting sqref="I106">
    <cfRule type="cellIs" dxfId="1111" priority="1199" stopIfTrue="1" operator="notEqual">
      <formula>0</formula>
    </cfRule>
  </conditionalFormatting>
  <conditionalFormatting sqref="K10">
    <cfRule type="cellIs" dxfId="1110" priority="1603" stopIfTrue="1" operator="greaterThan">
      <formula>0</formula>
    </cfRule>
  </conditionalFormatting>
  <conditionalFormatting sqref="K78">
    <cfRule type="cellIs" dxfId="1109" priority="1577" stopIfTrue="1" operator="greaterThan">
      <formula>0</formula>
    </cfRule>
  </conditionalFormatting>
  <conditionalFormatting sqref="L9 L79">
    <cfRule type="cellIs" dxfId="1108" priority="1631" stopIfTrue="1" operator="greaterThan">
      <formula>0</formula>
    </cfRule>
  </conditionalFormatting>
  <conditionalFormatting sqref="K79">
    <cfRule type="cellIs" dxfId="1107" priority="1602" stopIfTrue="1" operator="notEqual">
      <formula>0</formula>
    </cfRule>
  </conditionalFormatting>
  <conditionalFormatting sqref="K11">
    <cfRule type="cellIs" dxfId="1106" priority="1320" stopIfTrue="1" operator="greaterThan">
      <formula>0</formula>
    </cfRule>
  </conditionalFormatting>
  <conditionalFormatting sqref="K12">
    <cfRule type="cellIs" dxfId="1105" priority="1319" stopIfTrue="1" operator="greaterThan">
      <formula>0</formula>
    </cfRule>
  </conditionalFormatting>
  <conditionalFormatting sqref="L79">
    <cfRule type="cellIs" dxfId="1104" priority="1623" stopIfTrue="1" operator="notEqual">
      <formula>0</formula>
    </cfRule>
  </conditionalFormatting>
  <conditionalFormatting sqref="L17">
    <cfRule type="cellIs" dxfId="1103" priority="1622" stopIfTrue="1" operator="greaterThan">
      <formula>0</formula>
    </cfRule>
  </conditionalFormatting>
  <conditionalFormatting sqref="G64">
    <cfRule type="cellIs" dxfId="1102" priority="1032" stopIfTrue="1" operator="greaterThan">
      <formula>0</formula>
    </cfRule>
  </conditionalFormatting>
  <conditionalFormatting sqref="N11">
    <cfRule type="cellIs" dxfId="1101" priority="1326" stopIfTrue="1" operator="greaterThan">
      <formula>0</formula>
    </cfRule>
  </conditionalFormatting>
  <conditionalFormatting sqref="N12">
    <cfRule type="cellIs" dxfId="1100" priority="1325" stopIfTrue="1" operator="greaterThan">
      <formula>0</formula>
    </cfRule>
  </conditionalFormatting>
  <conditionalFormatting sqref="J10">
    <cfRule type="cellIs" dxfId="1099" priority="1575" stopIfTrue="1" operator="greaterThan">
      <formula>0</formula>
    </cfRule>
  </conditionalFormatting>
  <conditionalFormatting sqref="J77">
    <cfRule type="cellIs" dxfId="1098" priority="1546" stopIfTrue="1" operator="greaterThan">
      <formula>0</formula>
    </cfRule>
  </conditionalFormatting>
  <conditionalFormatting sqref="J78">
    <cfRule type="cellIs" dxfId="1097" priority="1545" stopIfTrue="1" operator="greaterThan">
      <formula>0</formula>
    </cfRule>
  </conditionalFormatting>
  <conditionalFormatting sqref="K9 K79">
    <cfRule type="cellIs" dxfId="1096" priority="1604" stopIfTrue="1" operator="greaterThan">
      <formula>0</formula>
    </cfRule>
  </conditionalFormatting>
  <conditionalFormatting sqref="J79">
    <cfRule type="cellIs" dxfId="1095" priority="1574" stopIfTrue="1" operator="notEqual">
      <formula>0</formula>
    </cfRule>
  </conditionalFormatting>
  <conditionalFormatting sqref="K79">
    <cfRule type="cellIs" dxfId="1094" priority="1596" stopIfTrue="1" operator="notEqual">
      <formula>0</formula>
    </cfRule>
  </conditionalFormatting>
  <conditionalFormatting sqref="J14">
    <cfRule type="cellIs" dxfId="1093" priority="1567" stopIfTrue="1" operator="greaterThan">
      <formula>0</formula>
    </cfRule>
  </conditionalFormatting>
  <conditionalFormatting sqref="K18">
    <cfRule type="cellIs" dxfId="1092" priority="1595" stopIfTrue="1" operator="greaterThan">
      <formula>0</formula>
    </cfRule>
  </conditionalFormatting>
  <conditionalFormatting sqref="T85">
    <cfRule type="cellIs" dxfId="1091" priority="1146" stopIfTrue="1" operator="greaterThan">
      <formula>0</formula>
    </cfRule>
  </conditionalFormatting>
  <conditionalFormatting sqref="I77">
    <cfRule type="cellIs" dxfId="1090" priority="1513" stopIfTrue="1" operator="greaterThan">
      <formula>0</formula>
    </cfRule>
  </conditionalFormatting>
  <conditionalFormatting sqref="I78">
    <cfRule type="cellIs" dxfId="1089" priority="1512" stopIfTrue="1" operator="greaterThan">
      <formula>0</formula>
    </cfRule>
  </conditionalFormatting>
  <conditionalFormatting sqref="J9 J79">
    <cfRule type="cellIs" dxfId="1088" priority="1576" stopIfTrue="1" operator="greaterThan">
      <formula>0</formula>
    </cfRule>
  </conditionalFormatting>
  <conditionalFormatting sqref="I79">
    <cfRule type="cellIs" dxfId="1087" priority="1542" stopIfTrue="1" operator="notEqual">
      <formula>0</formula>
    </cfRule>
  </conditionalFormatting>
  <conditionalFormatting sqref="I13">
    <cfRule type="cellIs" dxfId="1086" priority="1535" stopIfTrue="1" operator="greaterThan">
      <formula>0</formula>
    </cfRule>
  </conditionalFormatting>
  <conditionalFormatting sqref="I14">
    <cfRule type="cellIs" dxfId="1085" priority="1534" stopIfTrue="1" operator="greaterThan">
      <formula>0</formula>
    </cfRule>
  </conditionalFormatting>
  <conditionalFormatting sqref="J17">
    <cfRule type="cellIs" dxfId="1084" priority="1566" stopIfTrue="1" operator="greaterThan">
      <formula>0</formula>
    </cfRule>
  </conditionalFormatting>
  <conditionalFormatting sqref="J18">
    <cfRule type="cellIs" dxfId="1083" priority="1565" stopIfTrue="1" operator="greaterThan">
      <formula>0</formula>
    </cfRule>
  </conditionalFormatting>
  <conditionalFormatting sqref="H104">
    <cfRule type="cellIs" dxfId="1082" priority="1193" stopIfTrue="1" operator="notEqual">
      <formula>0</formula>
    </cfRule>
  </conditionalFormatting>
  <conditionalFormatting sqref="H10">
    <cfRule type="cellIs" dxfId="1081" priority="1510" stopIfTrue="1" operator="greaterThan">
      <formula>0</formula>
    </cfRule>
  </conditionalFormatting>
  <conditionalFormatting sqref="I79">
    <cfRule type="cellIs" dxfId="1080" priority="1536" stopIfTrue="1" operator="notEqual">
      <formula>0</formula>
    </cfRule>
  </conditionalFormatting>
  <conditionalFormatting sqref="H13">
    <cfRule type="cellIs" dxfId="1079" priority="1503" stopIfTrue="1" operator="greaterThan">
      <formula>0</formula>
    </cfRule>
  </conditionalFormatting>
  <conditionalFormatting sqref="H14">
    <cfRule type="cellIs" dxfId="1078" priority="1502" stopIfTrue="1" operator="greaterThan">
      <formula>0</formula>
    </cfRule>
  </conditionalFormatting>
  <conditionalFormatting sqref="I17">
    <cfRule type="cellIs" dxfId="1077" priority="1533" stopIfTrue="1" operator="greaterThan">
      <formula>0</formula>
    </cfRule>
  </conditionalFormatting>
  <conditionalFormatting sqref="I18">
    <cfRule type="cellIs" dxfId="1076" priority="1532" stopIfTrue="1" operator="greaterThan">
      <formula>0</formula>
    </cfRule>
  </conditionalFormatting>
  <conditionalFormatting sqref="H74">
    <cfRule type="cellIs" dxfId="1075" priority="1304" stopIfTrue="1" operator="greaterThan">
      <formula>0</formula>
    </cfRule>
  </conditionalFormatting>
  <conditionalFormatting sqref="G77">
    <cfRule type="cellIs" dxfId="1074" priority="1458" stopIfTrue="1" operator="greaterThan">
      <formula>0</formula>
    </cfRule>
  </conditionalFormatting>
  <conditionalFormatting sqref="G10">
    <cfRule type="cellIs" dxfId="1073" priority="1482" stopIfTrue="1" operator="greaterThan">
      <formula>0</formula>
    </cfRule>
  </conditionalFormatting>
  <conditionalFormatting sqref="H9 H79">
    <cfRule type="cellIs" dxfId="1072" priority="1511" stopIfTrue="1" operator="greaterThan">
      <formula>0</formula>
    </cfRule>
  </conditionalFormatting>
  <conditionalFormatting sqref="H79">
    <cfRule type="cellIs" dxfId="1071" priority="1504" stopIfTrue="1" operator="notEqual">
      <formula>0</formula>
    </cfRule>
  </conditionalFormatting>
  <conditionalFormatting sqref="H17">
    <cfRule type="cellIs" dxfId="1070" priority="1501" stopIfTrue="1" operator="greaterThan">
      <formula>0</formula>
    </cfRule>
  </conditionalFormatting>
  <conditionalFormatting sqref="H18">
    <cfRule type="cellIs" dxfId="1069" priority="1500" stopIfTrue="1" operator="greaterThan">
      <formula>0</formula>
    </cfRule>
  </conditionalFormatting>
  <conditionalFormatting sqref="T77">
    <cfRule type="cellIs" dxfId="1068" priority="1425" stopIfTrue="1" operator="greaterThan">
      <formula>0</formula>
    </cfRule>
  </conditionalFormatting>
  <conditionalFormatting sqref="T78">
    <cfRule type="cellIs" dxfId="1067" priority="1424" stopIfTrue="1" operator="greaterThan">
      <formula>0</formula>
    </cfRule>
  </conditionalFormatting>
  <conditionalFormatting sqref="G9 G79">
    <cfRule type="cellIs" dxfId="1066" priority="1483" stopIfTrue="1" operator="greaterThan">
      <formula>0</formula>
    </cfRule>
  </conditionalFormatting>
  <conditionalFormatting sqref="G79">
    <cfRule type="cellIs" dxfId="1065" priority="1481" stopIfTrue="1" operator="notEqual">
      <formula>0</formula>
    </cfRule>
  </conditionalFormatting>
  <conditionalFormatting sqref="H98">
    <cfRule type="cellIs" dxfId="1064" priority="1171" stopIfTrue="1" operator="notEqual">
      <formula>0</formula>
    </cfRule>
  </conditionalFormatting>
  <conditionalFormatting sqref="G13">
    <cfRule type="cellIs" dxfId="1063" priority="1475" stopIfTrue="1" operator="greaterThan">
      <formula>0</formula>
    </cfRule>
  </conditionalFormatting>
  <conditionalFormatting sqref="G14">
    <cfRule type="cellIs" dxfId="1062" priority="1474" stopIfTrue="1" operator="greaterThan">
      <formula>0</formula>
    </cfRule>
  </conditionalFormatting>
  <conditionalFormatting sqref="G17">
    <cfRule type="cellIs" dxfId="1061" priority="1473" stopIfTrue="1" operator="greaterThan">
      <formula>0</formula>
    </cfRule>
  </conditionalFormatting>
  <conditionalFormatting sqref="Q102">
    <cfRule type="cellIs" dxfId="1060" priority="1206" stopIfTrue="1" operator="greaterThan">
      <formula>0</formula>
    </cfRule>
  </conditionalFormatting>
  <conditionalFormatting sqref="T9">
    <cfRule type="cellIs" dxfId="1059" priority="1456" stopIfTrue="1" operator="greaterThan">
      <formula>0</formula>
    </cfRule>
  </conditionalFormatting>
  <conditionalFormatting sqref="T10">
    <cfRule type="cellIs" dxfId="1058" priority="1455" stopIfTrue="1" operator="greaterThan">
      <formula>0</formula>
    </cfRule>
  </conditionalFormatting>
  <conditionalFormatting sqref="O74">
    <cfRule type="cellIs" dxfId="1057" priority="1299" stopIfTrue="1" operator="greaterThan">
      <formula>0</formula>
    </cfRule>
  </conditionalFormatting>
  <conditionalFormatting sqref="T11">
    <cfRule type="cellIs" dxfId="1056" priority="1449" stopIfTrue="1" operator="greaterThan">
      <formula>0</formula>
    </cfRule>
  </conditionalFormatting>
  <conditionalFormatting sqref="T12">
    <cfRule type="cellIs" dxfId="1055" priority="1448" stopIfTrue="1" operator="greaterThan">
      <formula>0</formula>
    </cfRule>
  </conditionalFormatting>
  <conditionalFormatting sqref="T13">
    <cfRule type="cellIs" dxfId="1054" priority="1447" stopIfTrue="1" operator="greaterThan">
      <formula>0</formula>
    </cfRule>
  </conditionalFormatting>
  <conditionalFormatting sqref="T14">
    <cfRule type="cellIs" dxfId="1053" priority="1446" stopIfTrue="1" operator="greaterThan">
      <formula>0</formula>
    </cfRule>
  </conditionalFormatting>
  <conditionalFormatting sqref="T17">
    <cfRule type="cellIs" dxfId="1052" priority="1445" stopIfTrue="1" operator="greaterThan">
      <formula>0</formula>
    </cfRule>
  </conditionalFormatting>
  <conditionalFormatting sqref="T18">
    <cfRule type="cellIs" dxfId="1051" priority="1444" stopIfTrue="1" operator="greaterThan">
      <formula>0</formula>
    </cfRule>
  </conditionalFormatting>
  <conditionalFormatting sqref="S67">
    <cfRule type="cellIs" dxfId="1050" priority="1073" stopIfTrue="1" operator="greaterThan">
      <formula>0</formula>
    </cfRule>
  </conditionalFormatting>
  <conditionalFormatting sqref="N70">
    <cfRule type="cellIs" dxfId="1049" priority="1101" stopIfTrue="1" operator="greaterThan">
      <formula>0</formula>
    </cfRule>
  </conditionalFormatting>
  <conditionalFormatting sqref="N70">
    <cfRule type="cellIs" dxfId="1048" priority="1100" stopIfTrue="1" operator="notEqual">
      <formula>0</formula>
    </cfRule>
  </conditionalFormatting>
  <conditionalFormatting sqref="G18">
    <cfRule type="cellIs" dxfId="1047" priority="1329" stopIfTrue="1" operator="greaterThan">
      <formula>0</formula>
    </cfRule>
  </conditionalFormatting>
  <conditionalFormatting sqref="O12">
    <cfRule type="cellIs" dxfId="1046" priority="1327" stopIfTrue="1" operator="greaterThan">
      <formula>0</formula>
    </cfRule>
  </conditionalFormatting>
  <conditionalFormatting sqref="M12">
    <cfRule type="cellIs" dxfId="1045" priority="1323" stopIfTrue="1" operator="greaterThan">
      <formula>0</formula>
    </cfRule>
  </conditionalFormatting>
  <conditionalFormatting sqref="L12">
    <cfRule type="cellIs" dxfId="1044" priority="1321" stopIfTrue="1" operator="greaterThan">
      <formula>0</formula>
    </cfRule>
  </conditionalFormatting>
  <conditionalFormatting sqref="J12">
    <cfRule type="cellIs" dxfId="1043" priority="1317" stopIfTrue="1" operator="greaterThan">
      <formula>0</formula>
    </cfRule>
  </conditionalFormatting>
  <conditionalFormatting sqref="I12">
    <cfRule type="cellIs" dxfId="1042" priority="1315" stopIfTrue="1" operator="greaterThan">
      <formula>0</formula>
    </cfRule>
  </conditionalFormatting>
  <conditionalFormatting sqref="E56:F56 U56:V56">
    <cfRule type="cellIs" dxfId="1041" priority="998" stopIfTrue="1" operator="greaterThan">
      <formula>0</formula>
    </cfRule>
  </conditionalFormatting>
  <conditionalFormatting sqref="L64">
    <cfRule type="cellIs" dxfId="1040" priority="1042" stopIfTrue="1" operator="greaterThan">
      <formula>0</formula>
    </cfRule>
  </conditionalFormatting>
  <conditionalFormatting sqref="K64">
    <cfRule type="cellIs" dxfId="1039" priority="1040" stopIfTrue="1" operator="greaterThan">
      <formula>0</formula>
    </cfRule>
  </conditionalFormatting>
  <conditionalFormatting sqref="J64">
    <cfRule type="cellIs" dxfId="1038" priority="1038" stopIfTrue="1" operator="greaterThan">
      <formula>0</formula>
    </cfRule>
  </conditionalFormatting>
  <conditionalFormatting sqref="I64">
    <cfRule type="cellIs" dxfId="1037" priority="1036" stopIfTrue="1" operator="greaterThan">
      <formula>0</formula>
    </cfRule>
  </conditionalFormatting>
  <conditionalFormatting sqref="H64">
    <cfRule type="cellIs" dxfId="1036" priority="1034" stopIfTrue="1" operator="greaterThan">
      <formula>0</formula>
    </cfRule>
  </conditionalFormatting>
  <conditionalFormatting sqref="T64">
    <cfRule type="cellIs" dxfId="1035" priority="1030" stopIfTrue="1" operator="greaterThan">
      <formula>0</formula>
    </cfRule>
  </conditionalFormatting>
  <conditionalFormatting sqref="H12">
    <cfRule type="cellIs" dxfId="1034" priority="1313" stopIfTrue="1" operator="greaterThan">
      <formula>0</formula>
    </cfRule>
  </conditionalFormatting>
  <conditionalFormatting sqref="G12">
    <cfRule type="cellIs" dxfId="1033" priority="1311" stopIfTrue="1" operator="greaterThan">
      <formula>0</formula>
    </cfRule>
  </conditionalFormatting>
  <conditionalFormatting sqref="F12">
    <cfRule type="cellIs" dxfId="1032" priority="1309" stopIfTrue="1" operator="greaterThan">
      <formula>0</formula>
    </cfRule>
  </conditionalFormatting>
  <conditionalFormatting sqref="E74:F74">
    <cfRule type="cellIs" dxfId="1031" priority="1306" stopIfTrue="1" operator="greaterThan">
      <formula>0</formula>
    </cfRule>
  </conditionalFormatting>
  <conditionalFormatting sqref="I74">
    <cfRule type="cellIs" dxfId="1030" priority="1305" stopIfTrue="1" operator="greaterThan">
      <formula>0</formula>
    </cfRule>
  </conditionalFormatting>
  <conditionalFormatting sqref="G74">
    <cfRule type="cellIs" dxfId="1029" priority="1303" stopIfTrue="1" operator="greaterThan">
      <formula>0</formula>
    </cfRule>
  </conditionalFormatting>
  <conditionalFormatting sqref="M74:N74">
    <cfRule type="cellIs" dxfId="1028" priority="1302" stopIfTrue="1" operator="greaterThan">
      <formula>0</formula>
    </cfRule>
  </conditionalFormatting>
  <conditionalFormatting sqref="Q74">
    <cfRule type="cellIs" dxfId="1027" priority="1301" stopIfTrue="1" operator="greaterThan">
      <formula>0</formula>
    </cfRule>
  </conditionalFormatting>
  <conditionalFormatting sqref="O11">
    <cfRule type="cellIs" dxfId="1026" priority="1328" stopIfTrue="1" operator="greaterThan">
      <formula>0</formula>
    </cfRule>
  </conditionalFormatting>
  <conditionalFormatting sqref="M11">
    <cfRule type="cellIs" dxfId="1025" priority="1324" stopIfTrue="1" operator="greaterThan">
      <formula>0</formula>
    </cfRule>
  </conditionalFormatting>
  <conditionalFormatting sqref="L11">
    <cfRule type="cellIs" dxfId="1024" priority="1322" stopIfTrue="1" operator="greaterThan">
      <formula>0</formula>
    </cfRule>
  </conditionalFormatting>
  <conditionalFormatting sqref="J11">
    <cfRule type="cellIs" dxfId="1023" priority="1318" stopIfTrue="1" operator="greaterThan">
      <formula>0</formula>
    </cfRule>
  </conditionalFormatting>
  <conditionalFormatting sqref="I11">
    <cfRule type="cellIs" dxfId="1022" priority="1316" stopIfTrue="1" operator="greaterThan">
      <formula>0</formula>
    </cfRule>
  </conditionalFormatting>
  <conditionalFormatting sqref="H11">
    <cfRule type="cellIs" dxfId="1021" priority="1314" stopIfTrue="1" operator="greaterThan">
      <formula>0</formula>
    </cfRule>
  </conditionalFormatting>
  <conditionalFormatting sqref="G11">
    <cfRule type="cellIs" dxfId="1020" priority="1312" stopIfTrue="1" operator="greaterThan">
      <formula>0</formula>
    </cfRule>
  </conditionalFormatting>
  <conditionalFormatting sqref="F11">
    <cfRule type="cellIs" dxfId="1019" priority="1310" stopIfTrue="1" operator="greaterThan">
      <formula>0</formula>
    </cfRule>
  </conditionalFormatting>
  <conditionalFormatting sqref="E11">
    <cfRule type="cellIs" dxfId="1018" priority="1308" stopIfTrue="1" operator="greaterThan">
      <formula>0</formula>
    </cfRule>
  </conditionalFormatting>
  <conditionalFormatting sqref="E12">
    <cfRule type="cellIs" dxfId="1017" priority="1307" stopIfTrue="1" operator="greaterThan">
      <formula>0</formula>
    </cfRule>
  </conditionalFormatting>
  <conditionalFormatting sqref="P74">
    <cfRule type="cellIs" dxfId="1016" priority="1300" stopIfTrue="1" operator="greaterThan">
      <formula>0</formula>
    </cfRule>
  </conditionalFormatting>
  <conditionalFormatting sqref="K13">
    <cfRule type="cellIs" dxfId="1015" priority="1298" stopIfTrue="1" operator="greaterThan">
      <formula>0</formula>
    </cfRule>
  </conditionalFormatting>
  <conditionalFormatting sqref="L13">
    <cfRule type="cellIs" dxfId="1014" priority="1297" stopIfTrue="1" operator="greaterThan">
      <formula>0</formula>
    </cfRule>
  </conditionalFormatting>
  <conditionalFormatting sqref="R14">
    <cfRule type="cellIs" dxfId="1013" priority="1296" stopIfTrue="1" operator="greaterThan">
      <formula>0</formula>
    </cfRule>
  </conditionalFormatting>
  <conditionalFormatting sqref="K14">
    <cfRule type="cellIs" dxfId="1012" priority="1295" stopIfTrue="1" operator="greaterThan">
      <formula>0</formula>
    </cfRule>
  </conditionalFormatting>
  <conditionalFormatting sqref="L14">
    <cfRule type="cellIs" dxfId="1011" priority="1294" stopIfTrue="1" operator="greaterThan">
      <formula>0</formula>
    </cfRule>
  </conditionalFormatting>
  <conditionalFormatting sqref="J13">
    <cfRule type="cellIs" dxfId="1010" priority="1253" stopIfTrue="1" operator="greaterThan">
      <formula>0</formula>
    </cfRule>
  </conditionalFormatting>
  <conditionalFormatting sqref="S18">
    <cfRule type="cellIs" dxfId="1009" priority="1279" stopIfTrue="1" operator="greaterThan">
      <formula>0</formula>
    </cfRule>
  </conditionalFormatting>
  <conditionalFormatting sqref="S17">
    <cfRule type="cellIs" dxfId="1008" priority="1280" stopIfTrue="1" operator="greaterThan">
      <formula>0</formula>
    </cfRule>
  </conditionalFormatting>
  <conditionalFormatting sqref="S13">
    <cfRule type="cellIs" dxfId="1007" priority="1274" stopIfTrue="1" operator="greaterThan">
      <formula>0</formula>
    </cfRule>
  </conditionalFormatting>
  <conditionalFormatting sqref="S14">
    <cfRule type="cellIs" dxfId="1006" priority="1273" stopIfTrue="1" operator="greaterThan">
      <formula>0</formula>
    </cfRule>
  </conditionalFormatting>
  <conditionalFormatting sqref="K17">
    <cfRule type="cellIs" dxfId="1005" priority="1272" stopIfTrue="1" operator="greaterThan">
      <formula>0</formula>
    </cfRule>
  </conditionalFormatting>
  <conditionalFormatting sqref="O49">
    <cfRule type="cellIs" dxfId="1004" priority="875" stopIfTrue="1" operator="greaterThan">
      <formula>0</formula>
    </cfRule>
  </conditionalFormatting>
  <conditionalFormatting sqref="N49">
    <cfRule type="cellIs" dxfId="1003" priority="873" stopIfTrue="1" operator="greaterThan">
      <formula>0</formula>
    </cfRule>
  </conditionalFormatting>
  <conditionalFormatting sqref="M49">
    <cfRule type="cellIs" dxfId="1002" priority="871" stopIfTrue="1" operator="greaterThan">
      <formula>0</formula>
    </cfRule>
  </conditionalFormatting>
  <conditionalFormatting sqref="O102">
    <cfRule type="cellIs" dxfId="1001" priority="1202" stopIfTrue="1" operator="greaterThan">
      <formula>0</formula>
    </cfRule>
  </conditionalFormatting>
  <conditionalFormatting sqref="I106">
    <cfRule type="cellIs" dxfId="1000" priority="1200" stopIfTrue="1" operator="greaterThan">
      <formula>0</formula>
    </cfRule>
  </conditionalFormatting>
  <conditionalFormatting sqref="R106">
    <cfRule type="cellIs" dxfId="999" priority="1198" stopIfTrue="1" operator="greaterThan">
      <formula>0</formula>
    </cfRule>
  </conditionalFormatting>
  <conditionalFormatting sqref="V106">
    <cfRule type="cellIs" dxfId="998" priority="1196" stopIfTrue="1" operator="greaterThan">
      <formula>0</formula>
    </cfRule>
  </conditionalFormatting>
  <conditionalFormatting sqref="I104">
    <cfRule type="cellIs" dxfId="997" priority="1192" stopIfTrue="1" operator="greaterThan">
      <formula>0</formula>
    </cfRule>
  </conditionalFormatting>
  <conditionalFormatting sqref="S83">
    <cfRule type="cellIs" dxfId="996" priority="1154" stopIfTrue="1" operator="greaterThan">
      <formula>0</formula>
    </cfRule>
  </conditionalFormatting>
  <conditionalFormatting sqref="T83">
    <cfRule type="cellIs" dxfId="995" priority="1153" stopIfTrue="1" operator="greaterThan">
      <formula>0</formula>
    </cfRule>
  </conditionalFormatting>
  <conditionalFormatting sqref="U83">
    <cfRule type="cellIs" dxfId="994" priority="1152" stopIfTrue="1" operator="greaterThan">
      <formula>0</formula>
    </cfRule>
  </conditionalFormatting>
  <conditionalFormatting sqref="V93">
    <cfRule type="cellIs" dxfId="993" priority="1151" stopIfTrue="1" operator="greaterThan">
      <formula>0</formula>
    </cfRule>
  </conditionalFormatting>
  <conditionalFormatting sqref="T91">
    <cfRule type="cellIs" dxfId="992" priority="1150" stopIfTrue="1" operator="greaterThan">
      <formula>0</formula>
    </cfRule>
  </conditionalFormatting>
  <conditionalFormatting sqref="U91">
    <cfRule type="cellIs" dxfId="991" priority="1149" stopIfTrue="1" operator="greaterThan">
      <formula>0</formula>
    </cfRule>
  </conditionalFormatting>
  <conditionalFormatting sqref="V91">
    <cfRule type="cellIs" dxfId="990" priority="1148" stopIfTrue="1" operator="greaterThan">
      <formula>0</formula>
    </cfRule>
  </conditionalFormatting>
  <conditionalFormatting sqref="G33">
    <cfRule type="cellIs" dxfId="989" priority="591" stopIfTrue="1" operator="greaterThan">
      <formula>0</formula>
    </cfRule>
  </conditionalFormatting>
  <conditionalFormatting sqref="L33">
    <cfRule type="cellIs" dxfId="988" priority="589" stopIfTrue="1" operator="greaterThan">
      <formula>0</formula>
    </cfRule>
  </conditionalFormatting>
  <conditionalFormatting sqref="N33">
    <cfRule type="cellIs" dxfId="987" priority="587" stopIfTrue="1" operator="greaterThan">
      <formula>0</formula>
    </cfRule>
  </conditionalFormatting>
  <conditionalFormatting sqref="K33">
    <cfRule type="cellIs" dxfId="986" priority="585" stopIfTrue="1" operator="greaterThan">
      <formula>0</formula>
    </cfRule>
  </conditionalFormatting>
  <conditionalFormatting sqref="U31">
    <cfRule type="cellIs" dxfId="985" priority="582" stopIfTrue="1" operator="notEqual">
      <formula>0</formula>
    </cfRule>
  </conditionalFormatting>
  <conditionalFormatting sqref="G102">
    <cfRule type="cellIs" dxfId="984" priority="1210" stopIfTrue="1" operator="greaterThan">
      <formula>0</formula>
    </cfRule>
  </conditionalFormatting>
  <conditionalFormatting sqref="G102">
    <cfRule type="cellIs" dxfId="983" priority="1209" stopIfTrue="1" operator="notEqual">
      <formula>0</formula>
    </cfRule>
  </conditionalFormatting>
  <conditionalFormatting sqref="H102">
    <cfRule type="cellIs" dxfId="982" priority="1208" stopIfTrue="1" operator="greaterThan">
      <formula>0</formula>
    </cfRule>
  </conditionalFormatting>
  <conditionalFormatting sqref="H102">
    <cfRule type="cellIs" dxfId="981" priority="1207" stopIfTrue="1" operator="notEqual">
      <formula>0</formula>
    </cfRule>
  </conditionalFormatting>
  <conditionalFormatting sqref="Q102">
    <cfRule type="cellIs" dxfId="980" priority="1205" stopIfTrue="1" operator="notEqual">
      <formula>0</formula>
    </cfRule>
  </conditionalFormatting>
  <conditionalFormatting sqref="P102">
    <cfRule type="cellIs" dxfId="979" priority="1204" stopIfTrue="1" operator="greaterThan">
      <formula>0</formula>
    </cfRule>
  </conditionalFormatting>
  <conditionalFormatting sqref="P102">
    <cfRule type="cellIs" dxfId="978" priority="1203" stopIfTrue="1" operator="notEqual">
      <formula>0</formula>
    </cfRule>
  </conditionalFormatting>
  <conditionalFormatting sqref="O102">
    <cfRule type="cellIs" dxfId="977" priority="1201" stopIfTrue="1" operator="notEqual">
      <formula>0</formula>
    </cfRule>
  </conditionalFormatting>
  <conditionalFormatting sqref="R106">
    <cfRule type="cellIs" dxfId="976" priority="1197" stopIfTrue="1" operator="notEqual">
      <formula>0</formula>
    </cfRule>
  </conditionalFormatting>
  <conditionalFormatting sqref="V106">
    <cfRule type="cellIs" dxfId="975" priority="1195" stopIfTrue="1" operator="notEqual">
      <formula>0</formula>
    </cfRule>
  </conditionalFormatting>
  <conditionalFormatting sqref="I104">
    <cfRule type="cellIs" dxfId="974" priority="1191" stopIfTrue="1" operator="notEqual">
      <formula>0</formula>
    </cfRule>
  </conditionalFormatting>
  <conditionalFormatting sqref="Q104">
    <cfRule type="cellIs" dxfId="973" priority="1190" stopIfTrue="1" operator="greaterThan">
      <formula>0</formula>
    </cfRule>
  </conditionalFormatting>
  <conditionalFormatting sqref="Q104">
    <cfRule type="cellIs" dxfId="972" priority="1189" stopIfTrue="1" operator="notEqual">
      <formula>0</formula>
    </cfRule>
  </conditionalFormatting>
  <conditionalFormatting sqref="P104">
    <cfRule type="cellIs" dxfId="971" priority="1188" stopIfTrue="1" operator="greaterThan">
      <formula>0</formula>
    </cfRule>
  </conditionalFormatting>
  <conditionalFormatting sqref="P104">
    <cfRule type="cellIs" dxfId="970" priority="1187" stopIfTrue="1" operator="notEqual">
      <formula>0</formula>
    </cfRule>
  </conditionalFormatting>
  <conditionalFormatting sqref="R104">
    <cfRule type="cellIs" dxfId="969" priority="1186" stopIfTrue="1" operator="greaterThan">
      <formula>0</formula>
    </cfRule>
  </conditionalFormatting>
  <conditionalFormatting sqref="R104">
    <cfRule type="cellIs" dxfId="968" priority="1185" stopIfTrue="1" operator="notEqual">
      <formula>0</formula>
    </cfRule>
  </conditionalFormatting>
  <conditionalFormatting sqref="U104">
    <cfRule type="cellIs" dxfId="967" priority="1184" stopIfTrue="1" operator="greaterThan">
      <formula>0</formula>
    </cfRule>
  </conditionalFormatting>
  <conditionalFormatting sqref="U104">
    <cfRule type="cellIs" dxfId="966" priority="1183" stopIfTrue="1" operator="notEqual">
      <formula>0</formula>
    </cfRule>
  </conditionalFormatting>
  <conditionalFormatting sqref="O100">
    <cfRule type="cellIs" dxfId="965" priority="1182" stopIfTrue="1" operator="greaterThan">
      <formula>0</formula>
    </cfRule>
  </conditionalFormatting>
  <conditionalFormatting sqref="O100">
    <cfRule type="cellIs" dxfId="964" priority="1181" stopIfTrue="1" operator="notEqual">
      <formula>0</formula>
    </cfRule>
  </conditionalFormatting>
  <conditionalFormatting sqref="P100">
    <cfRule type="cellIs" dxfId="963" priority="1180" stopIfTrue="1" operator="greaterThan">
      <formula>0</formula>
    </cfRule>
  </conditionalFormatting>
  <conditionalFormatting sqref="P100">
    <cfRule type="cellIs" dxfId="962" priority="1179" stopIfTrue="1" operator="notEqual">
      <formula>0</formula>
    </cfRule>
  </conditionalFormatting>
  <conditionalFormatting sqref="Q100">
    <cfRule type="cellIs" dxfId="961" priority="1178" stopIfTrue="1" operator="greaterThan">
      <formula>0</formula>
    </cfRule>
  </conditionalFormatting>
  <conditionalFormatting sqref="Q100">
    <cfRule type="cellIs" dxfId="960" priority="1177" stopIfTrue="1" operator="notEqual">
      <formula>0</formula>
    </cfRule>
  </conditionalFormatting>
  <conditionalFormatting sqref="R100">
    <cfRule type="cellIs" dxfId="959" priority="1176" stopIfTrue="1" operator="greaterThan">
      <formula>0</formula>
    </cfRule>
  </conditionalFormatting>
  <conditionalFormatting sqref="R100">
    <cfRule type="cellIs" dxfId="958" priority="1175" stopIfTrue="1" operator="notEqual">
      <formula>0</formula>
    </cfRule>
  </conditionalFormatting>
  <conditionalFormatting sqref="G98">
    <cfRule type="cellIs" dxfId="957" priority="1174" stopIfTrue="1" operator="greaterThan">
      <formula>0</formula>
    </cfRule>
  </conditionalFormatting>
  <conditionalFormatting sqref="G98">
    <cfRule type="cellIs" dxfId="956" priority="1173" stopIfTrue="1" operator="notEqual">
      <formula>0</formula>
    </cfRule>
  </conditionalFormatting>
  <conditionalFormatting sqref="H98">
    <cfRule type="cellIs" dxfId="955" priority="1172" stopIfTrue="1" operator="greaterThan">
      <formula>0</formula>
    </cfRule>
  </conditionalFormatting>
  <conditionalFormatting sqref="G96">
    <cfRule type="cellIs" dxfId="954" priority="1170" stopIfTrue="1" operator="greaterThan">
      <formula>0</formula>
    </cfRule>
  </conditionalFormatting>
  <conditionalFormatting sqref="G96">
    <cfRule type="cellIs" dxfId="953" priority="1169" stopIfTrue="1" operator="notEqual">
      <formula>0</formula>
    </cfRule>
  </conditionalFormatting>
  <conditionalFormatting sqref="H96">
    <cfRule type="cellIs" dxfId="952" priority="1168" stopIfTrue="1" operator="greaterThan">
      <formula>0</formula>
    </cfRule>
  </conditionalFormatting>
  <conditionalFormatting sqref="H96">
    <cfRule type="cellIs" dxfId="951" priority="1167" stopIfTrue="1" operator="notEqual">
      <formula>0</formula>
    </cfRule>
  </conditionalFormatting>
  <conditionalFormatting sqref="I96">
    <cfRule type="cellIs" dxfId="950" priority="1166" stopIfTrue="1" operator="greaterThan">
      <formula>0</formula>
    </cfRule>
  </conditionalFormatting>
  <conditionalFormatting sqref="I96">
    <cfRule type="cellIs" dxfId="949" priority="1165" stopIfTrue="1" operator="notEqual">
      <formula>0</formula>
    </cfRule>
  </conditionalFormatting>
  <conditionalFormatting sqref="J96">
    <cfRule type="cellIs" dxfId="948" priority="1164" stopIfTrue="1" operator="greaterThan">
      <formula>0</formula>
    </cfRule>
  </conditionalFormatting>
  <conditionalFormatting sqref="J96">
    <cfRule type="cellIs" dxfId="947" priority="1163" stopIfTrue="1" operator="notEqual">
      <formula>0</formula>
    </cfRule>
  </conditionalFormatting>
  <conditionalFormatting sqref="K96">
    <cfRule type="cellIs" dxfId="946" priority="1162" stopIfTrue="1" operator="greaterThan">
      <formula>0</formula>
    </cfRule>
  </conditionalFormatting>
  <conditionalFormatting sqref="K96">
    <cfRule type="cellIs" dxfId="945" priority="1161" stopIfTrue="1" operator="notEqual">
      <formula>0</formula>
    </cfRule>
  </conditionalFormatting>
  <conditionalFormatting sqref="R75">
    <cfRule type="cellIs" dxfId="944" priority="1160" stopIfTrue="1" operator="greaterThan">
      <formula>0</formula>
    </cfRule>
  </conditionalFormatting>
  <conditionalFormatting sqref="R77">
    <cfRule type="cellIs" dxfId="943" priority="1159" stopIfTrue="1" operator="greaterThan">
      <formula>0</formula>
    </cfRule>
  </conditionalFormatting>
  <conditionalFormatting sqref="S77">
    <cfRule type="cellIs" dxfId="942" priority="1158" stopIfTrue="1" operator="greaterThan">
      <formula>0</formula>
    </cfRule>
  </conditionalFormatting>
  <conditionalFormatting sqref="T79">
    <cfRule type="cellIs" dxfId="941" priority="1157" stopIfTrue="1" operator="greaterThan">
      <formula>0</formula>
    </cfRule>
  </conditionalFormatting>
  <conditionalFormatting sqref="T81">
    <cfRule type="cellIs" dxfId="940" priority="1156" stopIfTrue="1" operator="greaterThan">
      <formula>0</formula>
    </cfRule>
  </conditionalFormatting>
  <conditionalFormatting sqref="U81">
    <cfRule type="cellIs" dxfId="939" priority="1155" stopIfTrue="1" operator="greaterThan">
      <formula>0</formula>
    </cfRule>
  </conditionalFormatting>
  <conditionalFormatting sqref="S85">
    <cfRule type="cellIs" dxfId="938" priority="1147" stopIfTrue="1" operator="greaterThan">
      <formula>0</formula>
    </cfRule>
  </conditionalFormatting>
  <conditionalFormatting sqref="U85">
    <cfRule type="cellIs" dxfId="937" priority="1145" stopIfTrue="1" operator="greaterThan">
      <formula>0</formula>
    </cfRule>
  </conditionalFormatting>
  <conditionalFormatting sqref="S89">
    <cfRule type="cellIs" dxfId="936" priority="1144" stopIfTrue="1" operator="greaterThan">
      <formula>0</formula>
    </cfRule>
  </conditionalFormatting>
  <conditionalFormatting sqref="T89">
    <cfRule type="cellIs" dxfId="935" priority="1143" stopIfTrue="1" operator="greaterThan">
      <formula>0</formula>
    </cfRule>
  </conditionalFormatting>
  <conditionalFormatting sqref="U89">
    <cfRule type="cellIs" dxfId="934" priority="1142" stopIfTrue="1" operator="greaterThan">
      <formula>0</formula>
    </cfRule>
  </conditionalFormatting>
  <conditionalFormatting sqref="S20">
    <cfRule type="cellIs" dxfId="933" priority="449" stopIfTrue="1" operator="greaterThan">
      <formula>0</formula>
    </cfRule>
  </conditionalFormatting>
  <conditionalFormatting sqref="M72">
    <cfRule type="cellIs" dxfId="932" priority="1092" stopIfTrue="1" operator="notEqual">
      <formula>0</formula>
    </cfRule>
  </conditionalFormatting>
  <conditionalFormatting sqref="E71:V71 E70:F70 I70:K70 O70:V70 E73:V73 E72:I72 N72:V72">
    <cfRule type="cellIs" dxfId="931" priority="1110" stopIfTrue="1" operator="greaterThan">
      <formula>0</formula>
    </cfRule>
  </conditionalFormatting>
  <conditionalFormatting sqref="G70">
    <cfRule type="cellIs" dxfId="930" priority="1109" stopIfTrue="1" operator="greaterThan">
      <formula>0</formula>
    </cfRule>
  </conditionalFormatting>
  <conditionalFormatting sqref="G70">
    <cfRule type="cellIs" dxfId="929" priority="1108" stopIfTrue="1" operator="notEqual">
      <formula>0</formula>
    </cfRule>
  </conditionalFormatting>
  <conditionalFormatting sqref="H70">
    <cfRule type="cellIs" dxfId="928" priority="1107" stopIfTrue="1" operator="greaterThan">
      <formula>0</formula>
    </cfRule>
  </conditionalFormatting>
  <conditionalFormatting sqref="H70">
    <cfRule type="cellIs" dxfId="927" priority="1106" stopIfTrue="1" operator="notEqual">
      <formula>0</formula>
    </cfRule>
  </conditionalFormatting>
  <conditionalFormatting sqref="L70">
    <cfRule type="cellIs" dxfId="926" priority="1105" stopIfTrue="1" operator="greaterThan">
      <formula>0</formula>
    </cfRule>
  </conditionalFormatting>
  <conditionalFormatting sqref="L70">
    <cfRule type="cellIs" dxfId="925" priority="1104" stopIfTrue="1" operator="notEqual">
      <formula>0</formula>
    </cfRule>
  </conditionalFormatting>
  <conditionalFormatting sqref="M70">
    <cfRule type="cellIs" dxfId="924" priority="1103" stopIfTrue="1" operator="greaterThan">
      <formula>0</formula>
    </cfRule>
  </conditionalFormatting>
  <conditionalFormatting sqref="M70">
    <cfRule type="cellIs" dxfId="923" priority="1102" stopIfTrue="1" operator="notEqual">
      <formula>0</formula>
    </cfRule>
  </conditionalFormatting>
  <conditionalFormatting sqref="J72">
    <cfRule type="cellIs" dxfId="922" priority="1099" stopIfTrue="1" operator="greaterThan">
      <formula>0</formula>
    </cfRule>
  </conditionalFormatting>
  <conditionalFormatting sqref="J72">
    <cfRule type="cellIs" dxfId="921" priority="1098" stopIfTrue="1" operator="notEqual">
      <formula>0</formula>
    </cfRule>
  </conditionalFormatting>
  <conditionalFormatting sqref="K72">
    <cfRule type="cellIs" dxfId="920" priority="1097" stopIfTrue="1" operator="greaterThan">
      <formula>0</formula>
    </cfRule>
  </conditionalFormatting>
  <conditionalFormatting sqref="K72">
    <cfRule type="cellIs" dxfId="919" priority="1096" stopIfTrue="1" operator="notEqual">
      <formula>0</formula>
    </cfRule>
  </conditionalFormatting>
  <conditionalFormatting sqref="L72">
    <cfRule type="cellIs" dxfId="918" priority="1095" stopIfTrue="1" operator="greaterThan">
      <formula>0</formula>
    </cfRule>
  </conditionalFormatting>
  <conditionalFormatting sqref="L72">
    <cfRule type="cellIs" dxfId="917" priority="1094" stopIfTrue="1" operator="notEqual">
      <formula>0</formula>
    </cfRule>
  </conditionalFormatting>
  <conditionalFormatting sqref="M72">
    <cfRule type="cellIs" dxfId="916" priority="1093" stopIfTrue="1" operator="greaterThan">
      <formula>0</formula>
    </cfRule>
  </conditionalFormatting>
  <conditionalFormatting sqref="J20">
    <cfRule type="cellIs" dxfId="915" priority="467" stopIfTrue="1" operator="greaterThan">
      <formula>0</formula>
    </cfRule>
  </conditionalFormatting>
  <conditionalFormatting sqref="I19">
    <cfRule type="cellIs" dxfId="914" priority="466" stopIfTrue="1" operator="greaterThan">
      <formula>0</formula>
    </cfRule>
  </conditionalFormatting>
  <conditionalFormatting sqref="H19">
    <cfRule type="cellIs" dxfId="913" priority="464" stopIfTrue="1" operator="greaterThan">
      <formula>0</formula>
    </cfRule>
  </conditionalFormatting>
  <conditionalFormatting sqref="G19">
    <cfRule type="cellIs" dxfId="912" priority="462" stopIfTrue="1" operator="greaterThan">
      <formula>0</formula>
    </cfRule>
  </conditionalFormatting>
  <conditionalFormatting sqref="T19">
    <cfRule type="cellIs" dxfId="911" priority="460" stopIfTrue="1" operator="greaterThan">
      <formula>0</formula>
    </cfRule>
  </conditionalFormatting>
  <conditionalFormatting sqref="L19">
    <cfRule type="cellIs" dxfId="910" priority="458" stopIfTrue="1" operator="greaterThan">
      <formula>0</formula>
    </cfRule>
  </conditionalFormatting>
  <conditionalFormatting sqref="M19">
    <cfRule type="cellIs" dxfId="909" priority="456" stopIfTrue="1" operator="greaterThan">
      <formula>0</formula>
    </cfRule>
  </conditionalFormatting>
  <conditionalFormatting sqref="Q19">
    <cfRule type="cellIs" dxfId="908" priority="454" stopIfTrue="1" operator="greaterThan">
      <formula>0</formula>
    </cfRule>
  </conditionalFormatting>
  <conditionalFormatting sqref="R19">
    <cfRule type="cellIs" dxfId="907" priority="452" stopIfTrue="1" operator="greaterThan">
      <formula>0</formula>
    </cfRule>
  </conditionalFormatting>
  <conditionalFormatting sqref="S19">
    <cfRule type="cellIs" dxfId="906" priority="450" stopIfTrue="1" operator="greaterThan">
      <formula>0</formula>
    </cfRule>
  </conditionalFormatting>
  <conditionalFormatting sqref="E68:V68">
    <cfRule type="cellIs" dxfId="905" priority="1075" stopIfTrue="1" operator="greaterThan">
      <formula>0</formula>
    </cfRule>
  </conditionalFormatting>
  <conditionalFormatting sqref="E67:F67 U67:V67">
    <cfRule type="cellIs" dxfId="904" priority="1074" stopIfTrue="1" operator="greaterThan">
      <formula>0</formula>
    </cfRule>
  </conditionalFormatting>
  <conditionalFormatting sqref="H67">
    <cfRule type="cellIs" dxfId="903" priority="1062" stopIfTrue="1" operator="greaterThan">
      <formula>0</formula>
    </cfRule>
  </conditionalFormatting>
  <conditionalFormatting sqref="G67">
    <cfRule type="cellIs" dxfId="902" priority="1061" stopIfTrue="1" operator="greaterThan">
      <formula>0</formula>
    </cfRule>
  </conditionalFormatting>
  <conditionalFormatting sqref="R67">
    <cfRule type="cellIs" dxfId="901" priority="1072" stopIfTrue="1" operator="greaterThan">
      <formula>0</formula>
    </cfRule>
  </conditionalFormatting>
  <conditionalFormatting sqref="Q67">
    <cfRule type="cellIs" dxfId="900" priority="1071" stopIfTrue="1" operator="greaterThan">
      <formula>0</formula>
    </cfRule>
  </conditionalFormatting>
  <conditionalFormatting sqref="P67">
    <cfRule type="cellIs" dxfId="899" priority="1070" stopIfTrue="1" operator="greaterThan">
      <formula>0</formula>
    </cfRule>
  </conditionalFormatting>
  <conditionalFormatting sqref="O67">
    <cfRule type="cellIs" dxfId="898" priority="1069" stopIfTrue="1" operator="greaterThan">
      <formula>0</formula>
    </cfRule>
  </conditionalFormatting>
  <conditionalFormatting sqref="N67">
    <cfRule type="cellIs" dxfId="897" priority="1068" stopIfTrue="1" operator="greaterThan">
      <formula>0</formula>
    </cfRule>
  </conditionalFormatting>
  <conditionalFormatting sqref="M67">
    <cfRule type="cellIs" dxfId="896" priority="1067" stopIfTrue="1" operator="greaterThan">
      <formula>0</formula>
    </cfRule>
  </conditionalFormatting>
  <conditionalFormatting sqref="L67">
    <cfRule type="cellIs" dxfId="895" priority="1066" stopIfTrue="1" operator="greaterThan">
      <formula>0</formula>
    </cfRule>
  </conditionalFormatting>
  <conditionalFormatting sqref="K67">
    <cfRule type="cellIs" dxfId="894" priority="1065" stopIfTrue="1" operator="greaterThan">
      <formula>0</formula>
    </cfRule>
  </conditionalFormatting>
  <conditionalFormatting sqref="J67">
    <cfRule type="cellIs" dxfId="893" priority="1064" stopIfTrue="1" operator="greaterThan">
      <formula>0</formula>
    </cfRule>
  </conditionalFormatting>
  <conditionalFormatting sqref="I67">
    <cfRule type="cellIs" dxfId="892" priority="1063" stopIfTrue="1" operator="greaterThan">
      <formula>0</formula>
    </cfRule>
  </conditionalFormatting>
  <conditionalFormatting sqref="T67">
    <cfRule type="cellIs" dxfId="891" priority="1060" stopIfTrue="1" operator="greaterThan">
      <formula>0</formula>
    </cfRule>
  </conditionalFormatting>
  <conditionalFormatting sqref="E63:F63 U63:V63">
    <cfRule type="cellIs" dxfId="890" priority="1059" stopIfTrue="1" operator="greaterThan">
      <formula>0</formula>
    </cfRule>
  </conditionalFormatting>
  <conditionalFormatting sqref="E64:F64 U64:V64">
    <cfRule type="cellIs" dxfId="889" priority="1058" stopIfTrue="1" operator="greaterThan">
      <formula>0</formula>
    </cfRule>
  </conditionalFormatting>
  <conditionalFormatting sqref="I63">
    <cfRule type="cellIs" dxfId="888" priority="1037" stopIfTrue="1" operator="greaterThan">
      <formula>0</formula>
    </cfRule>
  </conditionalFormatting>
  <conditionalFormatting sqref="H63">
    <cfRule type="cellIs" dxfId="887" priority="1035" stopIfTrue="1" operator="greaterThan">
      <formula>0</formula>
    </cfRule>
  </conditionalFormatting>
  <conditionalFormatting sqref="S63">
    <cfRule type="cellIs" dxfId="886" priority="1057" stopIfTrue="1" operator="greaterThan">
      <formula>0</formula>
    </cfRule>
  </conditionalFormatting>
  <conditionalFormatting sqref="S64">
    <cfRule type="cellIs" dxfId="885" priority="1056" stopIfTrue="1" operator="greaterThan">
      <formula>0</formula>
    </cfRule>
  </conditionalFormatting>
  <conditionalFormatting sqref="R63">
    <cfRule type="cellIs" dxfId="884" priority="1055" stopIfTrue="1" operator="greaterThan">
      <formula>0</formula>
    </cfRule>
  </conditionalFormatting>
  <conditionalFormatting sqref="R64">
    <cfRule type="cellIs" dxfId="883" priority="1054" stopIfTrue="1" operator="greaterThan">
      <formula>0</formula>
    </cfRule>
  </conditionalFormatting>
  <conditionalFormatting sqref="Q63">
    <cfRule type="cellIs" dxfId="882" priority="1053" stopIfTrue="1" operator="greaterThan">
      <formula>0</formula>
    </cfRule>
  </conditionalFormatting>
  <conditionalFormatting sqref="Q64">
    <cfRule type="cellIs" dxfId="881" priority="1052" stopIfTrue="1" operator="greaterThan">
      <formula>0</formula>
    </cfRule>
  </conditionalFormatting>
  <conditionalFormatting sqref="P63">
    <cfRule type="cellIs" dxfId="880" priority="1051" stopIfTrue="1" operator="greaterThan">
      <formula>0</formula>
    </cfRule>
  </conditionalFormatting>
  <conditionalFormatting sqref="P64">
    <cfRule type="cellIs" dxfId="879" priority="1050" stopIfTrue="1" operator="greaterThan">
      <formula>0</formula>
    </cfRule>
  </conditionalFormatting>
  <conditionalFormatting sqref="O63">
    <cfRule type="cellIs" dxfId="878" priority="1049" stopIfTrue="1" operator="greaterThan">
      <formula>0</formula>
    </cfRule>
  </conditionalFormatting>
  <conditionalFormatting sqref="O64">
    <cfRule type="cellIs" dxfId="877" priority="1048" stopIfTrue="1" operator="greaterThan">
      <formula>0</formula>
    </cfRule>
  </conditionalFormatting>
  <conditionalFormatting sqref="N63">
    <cfRule type="cellIs" dxfId="876" priority="1047" stopIfTrue="1" operator="greaterThan">
      <formula>0</formula>
    </cfRule>
  </conditionalFormatting>
  <conditionalFormatting sqref="N64">
    <cfRule type="cellIs" dxfId="875" priority="1046" stopIfTrue="1" operator="greaterThan">
      <formula>0</formula>
    </cfRule>
  </conditionalFormatting>
  <conditionalFormatting sqref="M63">
    <cfRule type="cellIs" dxfId="874" priority="1045" stopIfTrue="1" operator="greaterThan">
      <formula>0</formula>
    </cfRule>
  </conditionalFormatting>
  <conditionalFormatting sqref="M64">
    <cfRule type="cellIs" dxfId="873" priority="1044" stopIfTrue="1" operator="greaterThan">
      <formula>0</formula>
    </cfRule>
  </conditionalFormatting>
  <conditionalFormatting sqref="L63">
    <cfRule type="cellIs" dxfId="872" priority="1043" stopIfTrue="1" operator="greaterThan">
      <formula>0</formula>
    </cfRule>
  </conditionalFormatting>
  <conditionalFormatting sqref="K63">
    <cfRule type="cellIs" dxfId="871" priority="1041" stopIfTrue="1" operator="greaterThan">
      <formula>0</formula>
    </cfRule>
  </conditionalFormatting>
  <conditionalFormatting sqref="J63">
    <cfRule type="cellIs" dxfId="870" priority="1039" stopIfTrue="1" operator="greaterThan">
      <formula>0</formula>
    </cfRule>
  </conditionalFormatting>
  <conditionalFormatting sqref="G63">
    <cfRule type="cellIs" dxfId="869" priority="1033" stopIfTrue="1" operator="greaterThan">
      <formula>0</formula>
    </cfRule>
  </conditionalFormatting>
  <conditionalFormatting sqref="T63">
    <cfRule type="cellIs" dxfId="868" priority="1031" stopIfTrue="1" operator="greaterThan">
      <formula>0</formula>
    </cfRule>
  </conditionalFormatting>
  <conditionalFormatting sqref="E61:F61">
    <cfRule type="cellIs" dxfId="867" priority="1029" stopIfTrue="1" operator="greaterThan">
      <formula>0</formula>
    </cfRule>
  </conditionalFormatting>
  <conditionalFormatting sqref="E62:F62">
    <cfRule type="cellIs" dxfId="866" priority="1028" stopIfTrue="1" operator="greaterThan">
      <formula>0</formula>
    </cfRule>
  </conditionalFormatting>
  <conditionalFormatting sqref="R49">
    <cfRule type="cellIs" dxfId="865" priority="881" stopIfTrue="1" operator="greaterThan">
      <formula>0</formula>
    </cfRule>
  </conditionalFormatting>
  <conditionalFormatting sqref="Q49">
    <cfRule type="cellIs" dxfId="864" priority="879" stopIfTrue="1" operator="greaterThan">
      <formula>0</formula>
    </cfRule>
  </conditionalFormatting>
  <conditionalFormatting sqref="I51">
    <cfRule type="cellIs" dxfId="863" priority="899" stopIfTrue="1" operator="greaterThan">
      <formula>0</formula>
    </cfRule>
  </conditionalFormatting>
  <conditionalFormatting sqref="I52">
    <cfRule type="cellIs" dxfId="862" priority="898" stopIfTrue="1" operator="greaterThan">
      <formula>0</formula>
    </cfRule>
  </conditionalFormatting>
  <conditionalFormatting sqref="G51">
    <cfRule type="cellIs" dxfId="861" priority="893" stopIfTrue="1" operator="greaterThan">
      <formula>0</formula>
    </cfRule>
  </conditionalFormatting>
  <conditionalFormatting sqref="G52">
    <cfRule type="cellIs" dxfId="860" priority="892" stopIfTrue="1" operator="greaterThan">
      <formula>0</formula>
    </cfRule>
  </conditionalFormatting>
  <conditionalFormatting sqref="E49:F49 U49:V49">
    <cfRule type="cellIs" dxfId="859" priority="887" stopIfTrue="1" operator="greaterThan">
      <formula>0</formula>
    </cfRule>
  </conditionalFormatting>
  <conditionalFormatting sqref="E50:F50 U50:V50">
    <cfRule type="cellIs" dxfId="858" priority="886" stopIfTrue="1" operator="greaterThan">
      <formula>0</formula>
    </cfRule>
  </conditionalFormatting>
  <conditionalFormatting sqref="S49">
    <cfRule type="cellIs" dxfId="857" priority="883" stopIfTrue="1" operator="greaterThan">
      <formula>0</formula>
    </cfRule>
  </conditionalFormatting>
  <conditionalFormatting sqref="P49">
    <cfRule type="cellIs" dxfId="856" priority="877" stopIfTrue="1" operator="greaterThan">
      <formula>0</formula>
    </cfRule>
  </conditionalFormatting>
  <conditionalFormatting sqref="E55:F55 U55:V55">
    <cfRule type="cellIs" dxfId="855" priority="999" stopIfTrue="1" operator="greaterThan">
      <formula>0</formula>
    </cfRule>
  </conditionalFormatting>
  <conditionalFormatting sqref="I55">
    <cfRule type="cellIs" dxfId="854" priority="981" stopIfTrue="1" operator="greaterThan">
      <formula>0</formula>
    </cfRule>
  </conditionalFormatting>
  <conditionalFormatting sqref="I56">
    <cfRule type="cellIs" dxfId="853" priority="980" stopIfTrue="1" operator="greaterThan">
      <formula>0</formula>
    </cfRule>
  </conditionalFormatting>
  <conditionalFormatting sqref="S56">
    <cfRule type="cellIs" dxfId="852" priority="996" stopIfTrue="1" operator="greaterThan">
      <formula>0</formula>
    </cfRule>
  </conditionalFormatting>
  <conditionalFormatting sqref="S55">
    <cfRule type="cellIs" dxfId="851" priority="997" stopIfTrue="1" operator="greaterThan">
      <formula>0</formula>
    </cfRule>
  </conditionalFormatting>
  <conditionalFormatting sqref="R56">
    <cfRule type="cellIs" dxfId="850" priority="994" stopIfTrue="1" operator="greaterThan">
      <formula>0</formula>
    </cfRule>
  </conditionalFormatting>
  <conditionalFormatting sqref="Q56">
    <cfRule type="cellIs" dxfId="849" priority="993" stopIfTrue="1" operator="greaterThan">
      <formula>0</formula>
    </cfRule>
  </conditionalFormatting>
  <conditionalFormatting sqref="R55">
    <cfRule type="cellIs" dxfId="848" priority="995" stopIfTrue="1" operator="greaterThan">
      <formula>0</formula>
    </cfRule>
  </conditionalFormatting>
  <conditionalFormatting sqref="P56">
    <cfRule type="cellIs" dxfId="847" priority="992" stopIfTrue="1" operator="greaterThan">
      <formula>0</formula>
    </cfRule>
  </conditionalFormatting>
  <conditionalFormatting sqref="O56">
    <cfRule type="cellIs" dxfId="846" priority="991" stopIfTrue="1" operator="greaterThan">
      <formula>0</formula>
    </cfRule>
  </conditionalFormatting>
  <conditionalFormatting sqref="N56">
    <cfRule type="cellIs" dxfId="845" priority="990" stopIfTrue="1" operator="greaterThan">
      <formula>0</formula>
    </cfRule>
  </conditionalFormatting>
  <conditionalFormatting sqref="M56">
    <cfRule type="cellIs" dxfId="844" priority="988" stopIfTrue="1" operator="greaterThan">
      <formula>0</formula>
    </cfRule>
  </conditionalFormatting>
  <conditionalFormatting sqref="L56">
    <cfRule type="cellIs" dxfId="843" priority="986" stopIfTrue="1" operator="greaterThan">
      <formula>0</formula>
    </cfRule>
  </conditionalFormatting>
  <conditionalFormatting sqref="M55">
    <cfRule type="cellIs" dxfId="842" priority="989" stopIfTrue="1" operator="greaterThan">
      <formula>0</formula>
    </cfRule>
  </conditionalFormatting>
  <conditionalFormatting sqref="K56">
    <cfRule type="cellIs" dxfId="841" priority="984" stopIfTrue="1" operator="greaterThan">
      <formula>0</formula>
    </cfRule>
  </conditionalFormatting>
  <conditionalFormatting sqref="L55">
    <cfRule type="cellIs" dxfId="840" priority="987" stopIfTrue="1" operator="greaterThan">
      <formula>0</formula>
    </cfRule>
  </conditionalFormatting>
  <conditionalFormatting sqref="J56">
    <cfRule type="cellIs" dxfId="839" priority="982" stopIfTrue="1" operator="greaterThan">
      <formula>0</formula>
    </cfRule>
  </conditionalFormatting>
  <conditionalFormatting sqref="K55">
    <cfRule type="cellIs" dxfId="838" priority="985" stopIfTrue="1" operator="greaterThan">
      <formula>0</formula>
    </cfRule>
  </conditionalFormatting>
  <conditionalFormatting sqref="J55">
    <cfRule type="cellIs" dxfId="837" priority="983" stopIfTrue="1" operator="greaterThan">
      <formula>0</formula>
    </cfRule>
  </conditionalFormatting>
  <conditionalFormatting sqref="H56">
    <cfRule type="cellIs" dxfId="836" priority="978" stopIfTrue="1" operator="greaterThan">
      <formula>0</formula>
    </cfRule>
  </conditionalFormatting>
  <conditionalFormatting sqref="G56">
    <cfRule type="cellIs" dxfId="835" priority="976" stopIfTrue="1" operator="greaterThan">
      <formula>0</formula>
    </cfRule>
  </conditionalFormatting>
  <conditionalFormatting sqref="H55">
    <cfRule type="cellIs" dxfId="834" priority="979" stopIfTrue="1" operator="greaterThan">
      <formula>0</formula>
    </cfRule>
  </conditionalFormatting>
  <conditionalFormatting sqref="G55">
    <cfRule type="cellIs" dxfId="833" priority="977" stopIfTrue="1" operator="greaterThan">
      <formula>0</formula>
    </cfRule>
  </conditionalFormatting>
  <conditionalFormatting sqref="T55">
    <cfRule type="cellIs" dxfId="832" priority="975" stopIfTrue="1" operator="greaterThan">
      <formula>0</formula>
    </cfRule>
  </conditionalFormatting>
  <conditionalFormatting sqref="T56">
    <cfRule type="cellIs" dxfId="831" priority="974" stopIfTrue="1" operator="greaterThan">
      <formula>0</formula>
    </cfRule>
  </conditionalFormatting>
  <conditionalFormatting sqref="Q55">
    <cfRule type="cellIs" dxfId="830" priority="973" stopIfTrue="1" operator="greaterThan">
      <formula>0</formula>
    </cfRule>
  </conditionalFormatting>
  <conditionalFormatting sqref="Q55">
    <cfRule type="cellIs" dxfId="829" priority="972" stopIfTrue="1" operator="notEqual">
      <formula>0</formula>
    </cfRule>
  </conditionalFormatting>
  <conditionalFormatting sqref="P55">
    <cfRule type="cellIs" dxfId="828" priority="971" stopIfTrue="1" operator="greaterThan">
      <formula>0</formula>
    </cfRule>
  </conditionalFormatting>
  <conditionalFormatting sqref="P55">
    <cfRule type="cellIs" dxfId="827" priority="970" stopIfTrue="1" operator="notEqual">
      <formula>0</formula>
    </cfRule>
  </conditionalFormatting>
  <conditionalFormatting sqref="O55">
    <cfRule type="cellIs" dxfId="826" priority="969" stopIfTrue="1" operator="greaterThan">
      <formula>0</formula>
    </cfRule>
  </conditionalFormatting>
  <conditionalFormatting sqref="O55">
    <cfRule type="cellIs" dxfId="825" priority="968" stopIfTrue="1" operator="notEqual">
      <formula>0</formula>
    </cfRule>
  </conditionalFormatting>
  <conditionalFormatting sqref="N55">
    <cfRule type="cellIs" dxfId="824" priority="967" stopIfTrue="1" operator="greaterThan">
      <formula>0</formula>
    </cfRule>
  </conditionalFormatting>
  <conditionalFormatting sqref="N55">
    <cfRule type="cellIs" dxfId="823" priority="966" stopIfTrue="1" operator="notEqual">
      <formula>0</formula>
    </cfRule>
  </conditionalFormatting>
  <conditionalFormatting sqref="E53:V53">
    <cfRule type="cellIs" dxfId="822" priority="965" stopIfTrue="1" operator="greaterThan">
      <formula>0</formula>
    </cfRule>
  </conditionalFormatting>
  <conditionalFormatting sqref="E54:F54 U54:V54">
    <cfRule type="cellIs" dxfId="821" priority="964" stopIfTrue="1" operator="greaterThan">
      <formula>0</formula>
    </cfRule>
  </conditionalFormatting>
  <conditionalFormatting sqref="U53">
    <cfRule type="cellIs" dxfId="820" priority="963" stopIfTrue="1" operator="notEqual">
      <formula>0</formula>
    </cfRule>
  </conditionalFormatting>
  <conditionalFormatting sqref="I54">
    <cfRule type="cellIs" dxfId="819" priority="941" stopIfTrue="1" operator="greaterThan">
      <formula>0</formula>
    </cfRule>
  </conditionalFormatting>
  <conditionalFormatting sqref="F53">
    <cfRule type="cellIs" dxfId="818" priority="962" stopIfTrue="1" operator="notEqual">
      <formula>0</formula>
    </cfRule>
  </conditionalFormatting>
  <conditionalFormatting sqref="S54">
    <cfRule type="cellIs" dxfId="817" priority="961" stopIfTrue="1" operator="greaterThan">
      <formula>0</formula>
    </cfRule>
  </conditionalFormatting>
  <conditionalFormatting sqref="R54">
    <cfRule type="cellIs" dxfId="816" priority="959" stopIfTrue="1" operator="greaterThan">
      <formula>0</formula>
    </cfRule>
  </conditionalFormatting>
  <conditionalFormatting sqref="S53">
    <cfRule type="cellIs" dxfId="815" priority="960" stopIfTrue="1" operator="notEqual">
      <formula>0</formula>
    </cfRule>
  </conditionalFormatting>
  <conditionalFormatting sqref="Q54">
    <cfRule type="cellIs" dxfId="814" priority="957" stopIfTrue="1" operator="greaterThan">
      <formula>0</formula>
    </cfRule>
  </conditionalFormatting>
  <conditionalFormatting sqref="R53">
    <cfRule type="cellIs" dxfId="813" priority="958" stopIfTrue="1" operator="notEqual">
      <formula>0</formula>
    </cfRule>
  </conditionalFormatting>
  <conditionalFormatting sqref="P54">
    <cfRule type="cellIs" dxfId="812" priority="955" stopIfTrue="1" operator="greaterThan">
      <formula>0</formula>
    </cfRule>
  </conditionalFormatting>
  <conditionalFormatting sqref="Q53">
    <cfRule type="cellIs" dxfId="811" priority="956" stopIfTrue="1" operator="notEqual">
      <formula>0</formula>
    </cfRule>
  </conditionalFormatting>
  <conditionalFormatting sqref="O54">
    <cfRule type="cellIs" dxfId="810" priority="953" stopIfTrue="1" operator="greaterThan">
      <formula>0</formula>
    </cfRule>
  </conditionalFormatting>
  <conditionalFormatting sqref="P53">
    <cfRule type="cellIs" dxfId="809" priority="954" stopIfTrue="1" operator="notEqual">
      <formula>0</formula>
    </cfRule>
  </conditionalFormatting>
  <conditionalFormatting sqref="N54">
    <cfRule type="cellIs" dxfId="808" priority="951" stopIfTrue="1" operator="greaterThan">
      <formula>0</formula>
    </cfRule>
  </conditionalFormatting>
  <conditionalFormatting sqref="O53">
    <cfRule type="cellIs" dxfId="807" priority="952" stopIfTrue="1" operator="notEqual">
      <formula>0</formula>
    </cfRule>
  </conditionalFormatting>
  <conditionalFormatting sqref="M54">
    <cfRule type="cellIs" dxfId="806" priority="949" stopIfTrue="1" operator="greaterThan">
      <formula>0</formula>
    </cfRule>
  </conditionalFormatting>
  <conditionalFormatting sqref="N53">
    <cfRule type="cellIs" dxfId="805" priority="950" stopIfTrue="1" operator="notEqual">
      <formula>0</formula>
    </cfRule>
  </conditionalFormatting>
  <conditionalFormatting sqref="L54">
    <cfRule type="cellIs" dxfId="804" priority="947" stopIfTrue="1" operator="greaterThan">
      <formula>0</formula>
    </cfRule>
  </conditionalFormatting>
  <conditionalFormatting sqref="M53">
    <cfRule type="cellIs" dxfId="803" priority="948" stopIfTrue="1" operator="notEqual">
      <formula>0</formula>
    </cfRule>
  </conditionalFormatting>
  <conditionalFormatting sqref="K54">
    <cfRule type="cellIs" dxfId="802" priority="945" stopIfTrue="1" operator="greaterThan">
      <formula>0</formula>
    </cfRule>
  </conditionalFormatting>
  <conditionalFormatting sqref="L53">
    <cfRule type="cellIs" dxfId="801" priority="946" stopIfTrue="1" operator="notEqual">
      <formula>0</formula>
    </cfRule>
  </conditionalFormatting>
  <conditionalFormatting sqref="J54">
    <cfRule type="cellIs" dxfId="800" priority="943" stopIfTrue="1" operator="greaterThan">
      <formula>0</formula>
    </cfRule>
  </conditionalFormatting>
  <conditionalFormatting sqref="K53">
    <cfRule type="cellIs" dxfId="799" priority="944" stopIfTrue="1" operator="notEqual">
      <formula>0</formula>
    </cfRule>
  </conditionalFormatting>
  <conditionalFormatting sqref="J53">
    <cfRule type="cellIs" dxfId="798" priority="942" stopIfTrue="1" operator="notEqual">
      <formula>0</formula>
    </cfRule>
  </conditionalFormatting>
  <conditionalFormatting sqref="H54">
    <cfRule type="cellIs" dxfId="797" priority="939" stopIfTrue="1" operator="greaterThan">
      <formula>0</formula>
    </cfRule>
  </conditionalFormatting>
  <conditionalFormatting sqref="I53">
    <cfRule type="cellIs" dxfId="796" priority="940" stopIfTrue="1" operator="notEqual">
      <formula>0</formula>
    </cfRule>
  </conditionalFormatting>
  <conditionalFormatting sqref="G54">
    <cfRule type="cellIs" dxfId="795" priority="937" stopIfTrue="1" operator="greaterThan">
      <formula>0</formula>
    </cfRule>
  </conditionalFormatting>
  <conditionalFormatting sqref="H53">
    <cfRule type="cellIs" dxfId="794" priority="938" stopIfTrue="1" operator="notEqual">
      <formula>0</formula>
    </cfRule>
  </conditionalFormatting>
  <conditionalFormatting sqref="G53">
    <cfRule type="cellIs" dxfId="793" priority="936" stopIfTrue="1" operator="notEqual">
      <formula>0</formula>
    </cfRule>
  </conditionalFormatting>
  <conditionalFormatting sqref="T54">
    <cfRule type="cellIs" dxfId="792" priority="935" stopIfTrue="1" operator="greaterThan">
      <formula>0</formula>
    </cfRule>
  </conditionalFormatting>
  <conditionalFormatting sqref="T53">
    <cfRule type="cellIs" dxfId="791" priority="934" stopIfTrue="1" operator="notEqual">
      <formula>0</formula>
    </cfRule>
  </conditionalFormatting>
  <conditionalFormatting sqref="E51:F51 U51:V51">
    <cfRule type="cellIs" dxfId="790" priority="933" stopIfTrue="1" operator="greaterThan">
      <formula>0</formula>
    </cfRule>
  </conditionalFormatting>
  <conditionalFormatting sqref="E52:F52 U52:V52">
    <cfRule type="cellIs" dxfId="789" priority="932" stopIfTrue="1" operator="greaterThan">
      <formula>0</formula>
    </cfRule>
  </conditionalFormatting>
  <conditionalFormatting sqref="U51">
    <cfRule type="cellIs" dxfId="788" priority="931" stopIfTrue="1" operator="notEqual">
      <formula>0</formula>
    </cfRule>
  </conditionalFormatting>
  <conditionalFormatting sqref="F51">
    <cfRule type="cellIs" dxfId="787" priority="930" stopIfTrue="1" operator="notEqual">
      <formula>0</formula>
    </cfRule>
  </conditionalFormatting>
  <conditionalFormatting sqref="S51">
    <cfRule type="cellIs" dxfId="786" priority="929" stopIfTrue="1" operator="greaterThan">
      <formula>0</formula>
    </cfRule>
  </conditionalFormatting>
  <conditionalFormatting sqref="S52">
    <cfRule type="cellIs" dxfId="785" priority="928" stopIfTrue="1" operator="greaterThan">
      <formula>0</formula>
    </cfRule>
  </conditionalFormatting>
  <conditionalFormatting sqref="S51">
    <cfRule type="cellIs" dxfId="784" priority="927" stopIfTrue="1" operator="notEqual">
      <formula>0</formula>
    </cfRule>
  </conditionalFormatting>
  <conditionalFormatting sqref="R51">
    <cfRule type="cellIs" dxfId="783" priority="926" stopIfTrue="1" operator="greaterThan">
      <formula>0</formula>
    </cfRule>
  </conditionalFormatting>
  <conditionalFormatting sqref="R52">
    <cfRule type="cellIs" dxfId="782" priority="925" stopIfTrue="1" operator="greaterThan">
      <formula>0</formula>
    </cfRule>
  </conditionalFormatting>
  <conditionalFormatting sqref="R51">
    <cfRule type="cellIs" dxfId="781" priority="924" stopIfTrue="1" operator="notEqual">
      <formula>0</formula>
    </cfRule>
  </conditionalFormatting>
  <conditionalFormatting sqref="Q51">
    <cfRule type="cellIs" dxfId="780" priority="923" stopIfTrue="1" operator="greaterThan">
      <formula>0</formula>
    </cfRule>
  </conditionalFormatting>
  <conditionalFormatting sqref="Q52">
    <cfRule type="cellIs" dxfId="779" priority="922" stopIfTrue="1" operator="greaterThan">
      <formula>0</formula>
    </cfRule>
  </conditionalFormatting>
  <conditionalFormatting sqref="Q51">
    <cfRule type="cellIs" dxfId="778" priority="921" stopIfTrue="1" operator="notEqual">
      <formula>0</formula>
    </cfRule>
  </conditionalFormatting>
  <conditionalFormatting sqref="P51">
    <cfRule type="cellIs" dxfId="777" priority="920" stopIfTrue="1" operator="greaterThan">
      <formula>0</formula>
    </cfRule>
  </conditionalFormatting>
  <conditionalFormatting sqref="P52">
    <cfRule type="cellIs" dxfId="776" priority="919" stopIfTrue="1" operator="greaterThan">
      <formula>0</formula>
    </cfRule>
  </conditionalFormatting>
  <conditionalFormatting sqref="P51">
    <cfRule type="cellIs" dxfId="775" priority="918" stopIfTrue="1" operator="notEqual">
      <formula>0</formula>
    </cfRule>
  </conditionalFormatting>
  <conditionalFormatting sqref="O51">
    <cfRule type="cellIs" dxfId="774" priority="917" stopIfTrue="1" operator="greaterThan">
      <formula>0</formula>
    </cfRule>
  </conditionalFormatting>
  <conditionalFormatting sqref="O52">
    <cfRule type="cellIs" dxfId="773" priority="916" stopIfTrue="1" operator="greaterThan">
      <formula>0</formula>
    </cfRule>
  </conditionalFormatting>
  <conditionalFormatting sqref="O51">
    <cfRule type="cellIs" dxfId="772" priority="915" stopIfTrue="1" operator="notEqual">
      <formula>0</formula>
    </cfRule>
  </conditionalFormatting>
  <conditionalFormatting sqref="N51">
    <cfRule type="cellIs" dxfId="771" priority="914" stopIfTrue="1" operator="greaterThan">
      <formula>0</formula>
    </cfRule>
  </conditionalFormatting>
  <conditionalFormatting sqref="N52">
    <cfRule type="cellIs" dxfId="770" priority="913" stopIfTrue="1" operator="greaterThan">
      <formula>0</formula>
    </cfRule>
  </conditionalFormatting>
  <conditionalFormatting sqref="N51">
    <cfRule type="cellIs" dxfId="769" priority="912" stopIfTrue="1" operator="notEqual">
      <formula>0</formula>
    </cfRule>
  </conditionalFormatting>
  <conditionalFormatting sqref="M51">
    <cfRule type="cellIs" dxfId="768" priority="911" stopIfTrue="1" operator="greaterThan">
      <formula>0</formula>
    </cfRule>
  </conditionalFormatting>
  <conditionalFormatting sqref="M52">
    <cfRule type="cellIs" dxfId="767" priority="910" stopIfTrue="1" operator="greaterThan">
      <formula>0</formula>
    </cfRule>
  </conditionalFormatting>
  <conditionalFormatting sqref="M51">
    <cfRule type="cellIs" dxfId="766" priority="909" stopIfTrue="1" operator="notEqual">
      <formula>0</formula>
    </cfRule>
  </conditionalFormatting>
  <conditionalFormatting sqref="L51">
    <cfRule type="cellIs" dxfId="765" priority="908" stopIfTrue="1" operator="greaterThan">
      <formula>0</formula>
    </cfRule>
  </conditionalFormatting>
  <conditionalFormatting sqref="L52">
    <cfRule type="cellIs" dxfId="764" priority="907" stopIfTrue="1" operator="greaterThan">
      <formula>0</formula>
    </cfRule>
  </conditionalFormatting>
  <conditionalFormatting sqref="L51">
    <cfRule type="cellIs" dxfId="763" priority="906" stopIfTrue="1" operator="notEqual">
      <formula>0</formula>
    </cfRule>
  </conditionalFormatting>
  <conditionalFormatting sqref="K51">
    <cfRule type="cellIs" dxfId="762" priority="905" stopIfTrue="1" operator="greaterThan">
      <formula>0</formula>
    </cfRule>
  </conditionalFormatting>
  <conditionalFormatting sqref="K52">
    <cfRule type="cellIs" dxfId="761" priority="904" stopIfTrue="1" operator="greaterThan">
      <formula>0</formula>
    </cfRule>
  </conditionalFormatting>
  <conditionalFormatting sqref="K51">
    <cfRule type="cellIs" dxfId="760" priority="903" stopIfTrue="1" operator="notEqual">
      <formula>0</formula>
    </cfRule>
  </conditionalFormatting>
  <conditionalFormatting sqref="J51">
    <cfRule type="cellIs" dxfId="759" priority="902" stopIfTrue="1" operator="greaterThan">
      <formula>0</formula>
    </cfRule>
  </conditionalFormatting>
  <conditionalFormatting sqref="J52">
    <cfRule type="cellIs" dxfId="758" priority="901" stopIfTrue="1" operator="greaterThan">
      <formula>0</formula>
    </cfRule>
  </conditionalFormatting>
  <conditionalFormatting sqref="J51">
    <cfRule type="cellIs" dxfId="757" priority="900" stopIfTrue="1" operator="notEqual">
      <formula>0</formula>
    </cfRule>
  </conditionalFormatting>
  <conditionalFormatting sqref="I51">
    <cfRule type="cellIs" dxfId="756" priority="897" stopIfTrue="1" operator="notEqual">
      <formula>0</formula>
    </cfRule>
  </conditionalFormatting>
  <conditionalFormatting sqref="H51">
    <cfRule type="cellIs" dxfId="755" priority="896" stopIfTrue="1" operator="greaterThan">
      <formula>0</formula>
    </cfRule>
  </conditionalFormatting>
  <conditionalFormatting sqref="H52">
    <cfRule type="cellIs" dxfId="754" priority="895" stopIfTrue="1" operator="greaterThan">
      <formula>0</formula>
    </cfRule>
  </conditionalFormatting>
  <conditionalFormatting sqref="H51">
    <cfRule type="cellIs" dxfId="753" priority="894" stopIfTrue="1" operator="notEqual">
      <formula>0</formula>
    </cfRule>
  </conditionalFormatting>
  <conditionalFormatting sqref="G51">
    <cfRule type="cellIs" dxfId="752" priority="891" stopIfTrue="1" operator="notEqual">
      <formula>0</formula>
    </cfRule>
  </conditionalFormatting>
  <conditionalFormatting sqref="T51">
    <cfRule type="cellIs" dxfId="751" priority="890" stopIfTrue="1" operator="greaterThan">
      <formula>0</formula>
    </cfRule>
  </conditionalFormatting>
  <conditionalFormatting sqref="T52">
    <cfRule type="cellIs" dxfId="750" priority="889" stopIfTrue="1" operator="greaterThan">
      <formula>0</formula>
    </cfRule>
  </conditionalFormatting>
  <conditionalFormatting sqref="T51">
    <cfRule type="cellIs" dxfId="749" priority="888" stopIfTrue="1" operator="notEqual">
      <formula>0</formula>
    </cfRule>
  </conditionalFormatting>
  <conditionalFormatting sqref="U49">
    <cfRule type="cellIs" dxfId="748" priority="885" stopIfTrue="1" operator="notEqual">
      <formula>0</formula>
    </cfRule>
  </conditionalFormatting>
  <conditionalFormatting sqref="F49">
    <cfRule type="cellIs" dxfId="747" priority="884" stopIfTrue="1" operator="notEqual">
      <formula>0</formula>
    </cfRule>
  </conditionalFormatting>
  <conditionalFormatting sqref="S49">
    <cfRule type="cellIs" dxfId="746" priority="882" stopIfTrue="1" operator="notEqual">
      <formula>0</formula>
    </cfRule>
  </conditionalFormatting>
  <conditionalFormatting sqref="R49">
    <cfRule type="cellIs" dxfId="745" priority="880" stopIfTrue="1" operator="notEqual">
      <formula>0</formula>
    </cfRule>
  </conditionalFormatting>
  <conditionalFormatting sqref="Q49">
    <cfRule type="cellIs" dxfId="744" priority="878" stopIfTrue="1" operator="notEqual">
      <formula>0</formula>
    </cfRule>
  </conditionalFormatting>
  <conditionalFormatting sqref="P49">
    <cfRule type="cellIs" dxfId="743" priority="876" stopIfTrue="1" operator="notEqual">
      <formula>0</formula>
    </cfRule>
  </conditionalFormatting>
  <conditionalFormatting sqref="O49">
    <cfRule type="cellIs" dxfId="742" priority="874" stopIfTrue="1" operator="notEqual">
      <formula>0</formula>
    </cfRule>
  </conditionalFormatting>
  <conditionalFormatting sqref="N49">
    <cfRule type="cellIs" dxfId="741" priority="872" stopIfTrue="1" operator="notEqual">
      <formula>0</formula>
    </cfRule>
  </conditionalFormatting>
  <conditionalFormatting sqref="L49">
    <cfRule type="cellIs" dxfId="740" priority="869" stopIfTrue="1" operator="greaterThan">
      <formula>0</formula>
    </cfRule>
  </conditionalFormatting>
  <conditionalFormatting sqref="M49">
    <cfRule type="cellIs" dxfId="739" priority="870" stopIfTrue="1" operator="notEqual">
      <formula>0</formula>
    </cfRule>
  </conditionalFormatting>
  <conditionalFormatting sqref="K49">
    <cfRule type="cellIs" dxfId="738" priority="867" stopIfTrue="1" operator="greaterThan">
      <formula>0</formula>
    </cfRule>
  </conditionalFormatting>
  <conditionalFormatting sqref="L49">
    <cfRule type="cellIs" dxfId="737" priority="868" stopIfTrue="1" operator="notEqual">
      <formula>0</formula>
    </cfRule>
  </conditionalFormatting>
  <conditionalFormatting sqref="J49">
    <cfRule type="cellIs" dxfId="736" priority="865" stopIfTrue="1" operator="greaterThan">
      <formula>0</formula>
    </cfRule>
  </conditionalFormatting>
  <conditionalFormatting sqref="K49">
    <cfRule type="cellIs" dxfId="735" priority="866" stopIfTrue="1" operator="notEqual">
      <formula>0</formula>
    </cfRule>
  </conditionalFormatting>
  <conditionalFormatting sqref="I49">
    <cfRule type="cellIs" dxfId="734" priority="863" stopIfTrue="1" operator="greaterThan">
      <formula>0</formula>
    </cfRule>
  </conditionalFormatting>
  <conditionalFormatting sqref="J49">
    <cfRule type="cellIs" dxfId="733" priority="864" stopIfTrue="1" operator="notEqual">
      <formula>0</formula>
    </cfRule>
  </conditionalFormatting>
  <conditionalFormatting sqref="H49">
    <cfRule type="cellIs" dxfId="732" priority="861" stopIfTrue="1" operator="greaterThan">
      <formula>0</formula>
    </cfRule>
  </conditionalFormatting>
  <conditionalFormatting sqref="I49">
    <cfRule type="cellIs" dxfId="731" priority="862" stopIfTrue="1" operator="notEqual">
      <formula>0</formula>
    </cfRule>
  </conditionalFormatting>
  <conditionalFormatting sqref="H49">
    <cfRule type="cellIs" dxfId="730" priority="860" stopIfTrue="1" operator="notEqual">
      <formula>0</formula>
    </cfRule>
  </conditionalFormatting>
  <conditionalFormatting sqref="G49">
    <cfRule type="cellIs" dxfId="729" priority="859" stopIfTrue="1" operator="greaterThan">
      <formula>0</formula>
    </cfRule>
  </conditionalFormatting>
  <conditionalFormatting sqref="G49">
    <cfRule type="cellIs" dxfId="728" priority="858" stopIfTrue="1" operator="notEqual">
      <formula>0</formula>
    </cfRule>
  </conditionalFormatting>
  <conditionalFormatting sqref="T49">
    <cfRule type="cellIs" dxfId="727" priority="857" stopIfTrue="1" operator="greaterThan">
      <formula>0</formula>
    </cfRule>
  </conditionalFormatting>
  <conditionalFormatting sqref="T49">
    <cfRule type="cellIs" dxfId="726" priority="856" stopIfTrue="1" operator="notEqual">
      <formula>0</formula>
    </cfRule>
  </conditionalFormatting>
  <conditionalFormatting sqref="G50">
    <cfRule type="cellIs" dxfId="725" priority="855" stopIfTrue="1" operator="greaterThan">
      <formula>0</formula>
    </cfRule>
  </conditionalFormatting>
  <conditionalFormatting sqref="H50">
    <cfRule type="cellIs" dxfId="724" priority="854" stopIfTrue="1" operator="greaterThan">
      <formula>0</formula>
    </cfRule>
  </conditionalFormatting>
  <conditionalFormatting sqref="I50">
    <cfRule type="cellIs" dxfId="723" priority="853" stopIfTrue="1" operator="greaterThan">
      <formula>0</formula>
    </cfRule>
  </conditionalFormatting>
  <conditionalFormatting sqref="J50">
    <cfRule type="cellIs" dxfId="722" priority="852" stopIfTrue="1" operator="greaterThan">
      <formula>0</formula>
    </cfRule>
  </conditionalFormatting>
  <conditionalFormatting sqref="K50">
    <cfRule type="cellIs" dxfId="721" priority="851" stopIfTrue="1" operator="greaterThan">
      <formula>0</formula>
    </cfRule>
  </conditionalFormatting>
  <conditionalFormatting sqref="L50">
    <cfRule type="cellIs" dxfId="720" priority="850" stopIfTrue="1" operator="greaterThan">
      <formula>0</formula>
    </cfRule>
  </conditionalFormatting>
  <conditionalFormatting sqref="M50">
    <cfRule type="cellIs" dxfId="719" priority="849" stopIfTrue="1" operator="greaterThan">
      <formula>0</formula>
    </cfRule>
  </conditionalFormatting>
  <conditionalFormatting sqref="N50">
    <cfRule type="cellIs" dxfId="718" priority="848" stopIfTrue="1" operator="greaterThan">
      <formula>0</formula>
    </cfRule>
  </conditionalFormatting>
  <conditionalFormatting sqref="O50">
    <cfRule type="cellIs" dxfId="717" priority="847" stopIfTrue="1" operator="greaterThan">
      <formula>0</formula>
    </cfRule>
  </conditionalFormatting>
  <conditionalFormatting sqref="P50">
    <cfRule type="cellIs" dxfId="716" priority="846" stopIfTrue="1" operator="greaterThan">
      <formula>0</formula>
    </cfRule>
  </conditionalFormatting>
  <conditionalFormatting sqref="Q50">
    <cfRule type="cellIs" dxfId="715" priority="845" stopIfTrue="1" operator="greaterThan">
      <formula>0</formula>
    </cfRule>
  </conditionalFormatting>
  <conditionalFormatting sqref="R50">
    <cfRule type="cellIs" dxfId="714" priority="844" stopIfTrue="1" operator="greaterThan">
      <formula>0</formula>
    </cfRule>
  </conditionalFormatting>
  <conditionalFormatting sqref="S50">
    <cfRule type="cellIs" dxfId="713" priority="843" stopIfTrue="1" operator="greaterThan">
      <formula>0</formula>
    </cfRule>
  </conditionalFormatting>
  <conditionalFormatting sqref="T50">
    <cfRule type="cellIs" dxfId="712" priority="842" stopIfTrue="1" operator="greaterThan">
      <formula>0</formula>
    </cfRule>
  </conditionalFormatting>
  <conditionalFormatting sqref="U21">
    <cfRule type="cellIs" dxfId="711" priority="494" stopIfTrue="1" operator="greaterThan">
      <formula>0</formula>
    </cfRule>
  </conditionalFormatting>
  <conditionalFormatting sqref="Q20">
    <cfRule type="cellIs" dxfId="710" priority="453" stopIfTrue="1" operator="greaterThan">
      <formula>0</formula>
    </cfRule>
  </conditionalFormatting>
  <conditionalFormatting sqref="G21">
    <cfRule type="cellIs" dxfId="709" priority="490" stopIfTrue="1" operator="greaterThan">
      <formula>0</formula>
    </cfRule>
  </conditionalFormatting>
  <conditionalFormatting sqref="L21">
    <cfRule type="cellIs" dxfId="708" priority="487" stopIfTrue="1" operator="greaterThan">
      <formula>0</formula>
    </cfRule>
  </conditionalFormatting>
  <conditionalFormatting sqref="I21">
    <cfRule type="cellIs" dxfId="707" priority="484" stopIfTrue="1" operator="greaterThan">
      <formula>0</formula>
    </cfRule>
  </conditionalFormatting>
  <conditionalFormatting sqref="Q21">
    <cfRule type="cellIs" dxfId="706" priority="481" stopIfTrue="1" operator="greaterThan">
      <formula>0</formula>
    </cfRule>
  </conditionalFormatting>
  <conditionalFormatting sqref="E19:F19 U19:V19">
    <cfRule type="cellIs" dxfId="705" priority="478" stopIfTrue="1" operator="greaterThan">
      <formula>0</formula>
    </cfRule>
  </conditionalFormatting>
  <conditionalFormatting sqref="E20:F20 U20:V20">
    <cfRule type="cellIs" dxfId="704" priority="477" stopIfTrue="1" operator="greaterThan">
      <formula>0</formula>
    </cfRule>
  </conditionalFormatting>
  <conditionalFormatting sqref="N19">
    <cfRule type="cellIs" dxfId="703" priority="472" stopIfTrue="1" operator="greaterThan">
      <formula>0</formula>
    </cfRule>
  </conditionalFormatting>
  <conditionalFormatting sqref="N20">
    <cfRule type="cellIs" dxfId="702" priority="471" stopIfTrue="1" operator="greaterThan">
      <formula>0</formula>
    </cfRule>
  </conditionalFormatting>
  <conditionalFormatting sqref="I20">
    <cfRule type="cellIs" dxfId="701" priority="465" stopIfTrue="1" operator="greaterThan">
      <formula>0</formula>
    </cfRule>
  </conditionalFormatting>
  <conditionalFormatting sqref="T20">
    <cfRule type="cellIs" dxfId="700" priority="459" stopIfTrue="1" operator="greaterThan">
      <formula>0</formula>
    </cfRule>
  </conditionalFormatting>
  <conditionalFormatting sqref="E47:F47 U47:V47">
    <cfRule type="cellIs" dxfId="699" priority="795" stopIfTrue="1" operator="greaterThan">
      <formula>0</formula>
    </cfRule>
  </conditionalFormatting>
  <conditionalFormatting sqref="F47">
    <cfRule type="cellIs" dxfId="698" priority="792" stopIfTrue="1" operator="notEqual">
      <formula>0</formula>
    </cfRule>
  </conditionalFormatting>
  <conditionalFormatting sqref="H47">
    <cfRule type="cellIs" dxfId="697" priority="758" stopIfTrue="1" operator="greaterThan">
      <formula>0</formula>
    </cfRule>
  </conditionalFormatting>
  <conditionalFormatting sqref="H48">
    <cfRule type="cellIs" dxfId="696" priority="757" stopIfTrue="1" operator="greaterThan">
      <formula>0</formula>
    </cfRule>
  </conditionalFormatting>
  <conditionalFormatting sqref="G47">
    <cfRule type="cellIs" dxfId="695" priority="755" stopIfTrue="1" operator="greaterThan">
      <formula>0</formula>
    </cfRule>
  </conditionalFormatting>
  <conditionalFormatting sqref="G48">
    <cfRule type="cellIs" dxfId="694" priority="754" stopIfTrue="1" operator="greaterThan">
      <formula>0</formula>
    </cfRule>
  </conditionalFormatting>
  <conditionalFormatting sqref="E48:F48 U48:V48">
    <cfRule type="cellIs" dxfId="693" priority="794" stopIfTrue="1" operator="greaterThan">
      <formula>0</formula>
    </cfRule>
  </conditionalFormatting>
  <conditionalFormatting sqref="U47">
    <cfRule type="cellIs" dxfId="692" priority="793" stopIfTrue="1" operator="notEqual">
      <formula>0</formula>
    </cfRule>
  </conditionalFormatting>
  <conditionalFormatting sqref="S47">
    <cfRule type="cellIs" dxfId="691" priority="791" stopIfTrue="1" operator="greaterThan">
      <formula>0</formula>
    </cfRule>
  </conditionalFormatting>
  <conditionalFormatting sqref="S48">
    <cfRule type="cellIs" dxfId="690" priority="790" stopIfTrue="1" operator="greaterThan">
      <formula>0</formula>
    </cfRule>
  </conditionalFormatting>
  <conditionalFormatting sqref="S47">
    <cfRule type="cellIs" dxfId="689" priority="789" stopIfTrue="1" operator="notEqual">
      <formula>0</formula>
    </cfRule>
  </conditionalFormatting>
  <conditionalFormatting sqref="R47">
    <cfRule type="cellIs" dxfId="688" priority="788" stopIfTrue="1" operator="greaterThan">
      <formula>0</formula>
    </cfRule>
  </conditionalFormatting>
  <conditionalFormatting sqref="R48">
    <cfRule type="cellIs" dxfId="687" priority="787" stopIfTrue="1" operator="greaterThan">
      <formula>0</formula>
    </cfRule>
  </conditionalFormatting>
  <conditionalFormatting sqref="R47">
    <cfRule type="cellIs" dxfId="686" priority="786" stopIfTrue="1" operator="notEqual">
      <formula>0</formula>
    </cfRule>
  </conditionalFormatting>
  <conditionalFormatting sqref="Q47">
    <cfRule type="cellIs" dxfId="685" priority="785" stopIfTrue="1" operator="greaterThan">
      <formula>0</formula>
    </cfRule>
  </conditionalFormatting>
  <conditionalFormatting sqref="Q48">
    <cfRule type="cellIs" dxfId="684" priority="784" stopIfTrue="1" operator="greaterThan">
      <formula>0</formula>
    </cfRule>
  </conditionalFormatting>
  <conditionalFormatting sqref="Q47">
    <cfRule type="cellIs" dxfId="683" priority="783" stopIfTrue="1" operator="notEqual">
      <formula>0</formula>
    </cfRule>
  </conditionalFormatting>
  <conditionalFormatting sqref="P47">
    <cfRule type="cellIs" dxfId="682" priority="782" stopIfTrue="1" operator="greaterThan">
      <formula>0</formula>
    </cfRule>
  </conditionalFormatting>
  <conditionalFormatting sqref="P48">
    <cfRule type="cellIs" dxfId="681" priority="781" stopIfTrue="1" operator="greaterThan">
      <formula>0</formula>
    </cfRule>
  </conditionalFormatting>
  <conditionalFormatting sqref="P47">
    <cfRule type="cellIs" dxfId="680" priority="780" stopIfTrue="1" operator="notEqual">
      <formula>0</formula>
    </cfRule>
  </conditionalFormatting>
  <conditionalFormatting sqref="O47">
    <cfRule type="cellIs" dxfId="679" priority="779" stopIfTrue="1" operator="greaterThan">
      <formula>0</formula>
    </cfRule>
  </conditionalFormatting>
  <conditionalFormatting sqref="O48">
    <cfRule type="cellIs" dxfId="678" priority="778" stopIfTrue="1" operator="greaterThan">
      <formula>0</formula>
    </cfRule>
  </conditionalFormatting>
  <conditionalFormatting sqref="O47">
    <cfRule type="cellIs" dxfId="677" priority="777" stopIfTrue="1" operator="notEqual">
      <formula>0</formula>
    </cfRule>
  </conditionalFormatting>
  <conditionalFormatting sqref="N47">
    <cfRule type="cellIs" dxfId="676" priority="776" stopIfTrue="1" operator="greaterThan">
      <formula>0</formula>
    </cfRule>
  </conditionalFormatting>
  <conditionalFormatting sqref="N48">
    <cfRule type="cellIs" dxfId="675" priority="775" stopIfTrue="1" operator="greaterThan">
      <formula>0</formula>
    </cfRule>
  </conditionalFormatting>
  <conditionalFormatting sqref="N47">
    <cfRule type="cellIs" dxfId="674" priority="774" stopIfTrue="1" operator="notEqual">
      <formula>0</formula>
    </cfRule>
  </conditionalFormatting>
  <conditionalFormatting sqref="M47">
    <cfRule type="cellIs" dxfId="673" priority="773" stopIfTrue="1" operator="greaterThan">
      <formula>0</formula>
    </cfRule>
  </conditionalFormatting>
  <conditionalFormatting sqref="M48">
    <cfRule type="cellIs" dxfId="672" priority="772" stopIfTrue="1" operator="greaterThan">
      <formula>0</formula>
    </cfRule>
  </conditionalFormatting>
  <conditionalFormatting sqref="M47">
    <cfRule type="cellIs" dxfId="671" priority="771" stopIfTrue="1" operator="notEqual">
      <formula>0</formula>
    </cfRule>
  </conditionalFormatting>
  <conditionalFormatting sqref="L47">
    <cfRule type="cellIs" dxfId="670" priority="770" stopIfTrue="1" operator="greaterThan">
      <formula>0</formula>
    </cfRule>
  </conditionalFormatting>
  <conditionalFormatting sqref="L48">
    <cfRule type="cellIs" dxfId="669" priority="769" stopIfTrue="1" operator="greaterThan">
      <formula>0</formula>
    </cfRule>
  </conditionalFormatting>
  <conditionalFormatting sqref="L47">
    <cfRule type="cellIs" dxfId="668" priority="768" stopIfTrue="1" operator="notEqual">
      <formula>0</formula>
    </cfRule>
  </conditionalFormatting>
  <conditionalFormatting sqref="K47">
    <cfRule type="cellIs" dxfId="667" priority="767" stopIfTrue="1" operator="greaterThan">
      <formula>0</formula>
    </cfRule>
  </conditionalFormatting>
  <conditionalFormatting sqref="K48">
    <cfRule type="cellIs" dxfId="666" priority="766" stopIfTrue="1" operator="greaterThan">
      <formula>0</formula>
    </cfRule>
  </conditionalFormatting>
  <conditionalFormatting sqref="K47">
    <cfRule type="cellIs" dxfId="665" priority="765" stopIfTrue="1" operator="notEqual">
      <formula>0</formula>
    </cfRule>
  </conditionalFormatting>
  <conditionalFormatting sqref="J47">
    <cfRule type="cellIs" dxfId="664" priority="764" stopIfTrue="1" operator="greaterThan">
      <formula>0</formula>
    </cfRule>
  </conditionalFormatting>
  <conditionalFormatting sqref="J48">
    <cfRule type="cellIs" dxfId="663" priority="763" stopIfTrue="1" operator="greaterThan">
      <formula>0</formula>
    </cfRule>
  </conditionalFormatting>
  <conditionalFormatting sqref="J47">
    <cfRule type="cellIs" dxfId="662" priority="762" stopIfTrue="1" operator="notEqual">
      <formula>0</formula>
    </cfRule>
  </conditionalFormatting>
  <conditionalFormatting sqref="I47">
    <cfRule type="cellIs" dxfId="661" priority="761" stopIfTrue="1" operator="greaterThan">
      <formula>0</formula>
    </cfRule>
  </conditionalFormatting>
  <conditionalFormatting sqref="I48">
    <cfRule type="cellIs" dxfId="660" priority="760" stopIfTrue="1" operator="greaterThan">
      <formula>0</formula>
    </cfRule>
  </conditionalFormatting>
  <conditionalFormatting sqref="I47">
    <cfRule type="cellIs" dxfId="659" priority="759" stopIfTrue="1" operator="notEqual">
      <formula>0</formula>
    </cfRule>
  </conditionalFormatting>
  <conditionalFormatting sqref="H47">
    <cfRule type="cellIs" dxfId="658" priority="756" stopIfTrue="1" operator="notEqual">
      <formula>0</formula>
    </cfRule>
  </conditionalFormatting>
  <conditionalFormatting sqref="G47">
    <cfRule type="cellIs" dxfId="657" priority="753" stopIfTrue="1" operator="notEqual">
      <formula>0</formula>
    </cfRule>
  </conditionalFormatting>
  <conditionalFormatting sqref="T47">
    <cfRule type="cellIs" dxfId="656" priority="752" stopIfTrue="1" operator="greaterThan">
      <formula>0</formula>
    </cfRule>
  </conditionalFormatting>
  <conditionalFormatting sqref="T48">
    <cfRule type="cellIs" dxfId="655" priority="751" stopIfTrue="1" operator="greaterThan">
      <formula>0</formula>
    </cfRule>
  </conditionalFormatting>
  <conditionalFormatting sqref="T47">
    <cfRule type="cellIs" dxfId="654" priority="750" stopIfTrue="1" operator="notEqual">
      <formula>0</formula>
    </cfRule>
  </conditionalFormatting>
  <conditionalFormatting sqref="S45">
    <cfRule type="cellIs" dxfId="653" priority="745" stopIfTrue="1" operator="greaterThan">
      <formula>0</formula>
    </cfRule>
  </conditionalFormatting>
  <conditionalFormatting sqref="E45:F45 U45:V45">
    <cfRule type="cellIs" dxfId="652" priority="749" stopIfTrue="1" operator="greaterThan">
      <formula>0</formula>
    </cfRule>
  </conditionalFormatting>
  <conditionalFormatting sqref="E46:F46 U46:V46">
    <cfRule type="cellIs" dxfId="651" priority="748" stopIfTrue="1" operator="greaterThan">
      <formula>0</formula>
    </cfRule>
  </conditionalFormatting>
  <conditionalFormatting sqref="U45">
    <cfRule type="cellIs" dxfId="650" priority="747" stopIfTrue="1" operator="notEqual">
      <formula>0</formula>
    </cfRule>
  </conditionalFormatting>
  <conditionalFormatting sqref="F45">
    <cfRule type="cellIs" dxfId="649" priority="746" stopIfTrue="1" operator="notEqual">
      <formula>0</formula>
    </cfRule>
  </conditionalFormatting>
  <conditionalFormatting sqref="J45">
    <cfRule type="cellIs" dxfId="648" priority="727" stopIfTrue="1" operator="greaterThan">
      <formula>0</formula>
    </cfRule>
  </conditionalFormatting>
  <conditionalFormatting sqref="R45">
    <cfRule type="cellIs" dxfId="647" priority="743" stopIfTrue="1" operator="greaterThan">
      <formula>0</formula>
    </cfRule>
  </conditionalFormatting>
  <conditionalFormatting sqref="S45">
    <cfRule type="cellIs" dxfId="646" priority="744" stopIfTrue="1" operator="notEqual">
      <formula>0</formula>
    </cfRule>
  </conditionalFormatting>
  <conditionalFormatting sqref="Q45">
    <cfRule type="cellIs" dxfId="645" priority="741" stopIfTrue="1" operator="greaterThan">
      <formula>0</formula>
    </cfRule>
  </conditionalFormatting>
  <conditionalFormatting sqref="R45">
    <cfRule type="cellIs" dxfId="644" priority="742" stopIfTrue="1" operator="notEqual">
      <formula>0</formula>
    </cfRule>
  </conditionalFormatting>
  <conditionalFormatting sqref="P45">
    <cfRule type="cellIs" dxfId="643" priority="739" stopIfTrue="1" operator="greaterThan">
      <formula>0</formula>
    </cfRule>
  </conditionalFormatting>
  <conditionalFormatting sqref="Q45">
    <cfRule type="cellIs" dxfId="642" priority="740" stopIfTrue="1" operator="notEqual">
      <formula>0</formula>
    </cfRule>
  </conditionalFormatting>
  <conditionalFormatting sqref="O45">
    <cfRule type="cellIs" dxfId="641" priority="737" stopIfTrue="1" operator="greaterThan">
      <formula>0</formula>
    </cfRule>
  </conditionalFormatting>
  <conditionalFormatting sqref="P45">
    <cfRule type="cellIs" dxfId="640" priority="738" stopIfTrue="1" operator="notEqual">
      <formula>0</formula>
    </cfRule>
  </conditionalFormatting>
  <conditionalFormatting sqref="N45">
    <cfRule type="cellIs" dxfId="639" priority="735" stopIfTrue="1" operator="greaterThan">
      <formula>0</formula>
    </cfRule>
  </conditionalFormatting>
  <conditionalFormatting sqref="O45">
    <cfRule type="cellIs" dxfId="638" priority="736" stopIfTrue="1" operator="notEqual">
      <formula>0</formula>
    </cfRule>
  </conditionalFormatting>
  <conditionalFormatting sqref="M45">
    <cfRule type="cellIs" dxfId="637" priority="733" stopIfTrue="1" operator="greaterThan">
      <formula>0</formula>
    </cfRule>
  </conditionalFormatting>
  <conditionalFormatting sqref="N45">
    <cfRule type="cellIs" dxfId="636" priority="734" stopIfTrue="1" operator="notEqual">
      <formula>0</formula>
    </cfRule>
  </conditionalFormatting>
  <conditionalFormatting sqref="L45">
    <cfRule type="cellIs" dxfId="635" priority="731" stopIfTrue="1" operator="greaterThan">
      <formula>0</formula>
    </cfRule>
  </conditionalFormatting>
  <conditionalFormatting sqref="M45">
    <cfRule type="cellIs" dxfId="634" priority="732" stopIfTrue="1" operator="notEqual">
      <formula>0</formula>
    </cfRule>
  </conditionalFormatting>
  <conditionalFormatting sqref="K45">
    <cfRule type="cellIs" dxfId="633" priority="729" stopIfTrue="1" operator="greaterThan">
      <formula>0</formula>
    </cfRule>
  </conditionalFormatting>
  <conditionalFormatting sqref="L45">
    <cfRule type="cellIs" dxfId="632" priority="730" stopIfTrue="1" operator="notEqual">
      <formula>0</formula>
    </cfRule>
  </conditionalFormatting>
  <conditionalFormatting sqref="K45">
    <cfRule type="cellIs" dxfId="631" priority="728" stopIfTrue="1" operator="notEqual">
      <formula>0</formula>
    </cfRule>
  </conditionalFormatting>
  <conditionalFormatting sqref="I45">
    <cfRule type="cellIs" dxfId="630" priority="725" stopIfTrue="1" operator="greaterThan">
      <formula>0</formula>
    </cfRule>
  </conditionalFormatting>
  <conditionalFormatting sqref="J45">
    <cfRule type="cellIs" dxfId="629" priority="726" stopIfTrue="1" operator="notEqual">
      <formula>0</formula>
    </cfRule>
  </conditionalFormatting>
  <conditionalFormatting sqref="H45">
    <cfRule type="cellIs" dxfId="628" priority="723" stopIfTrue="1" operator="greaterThan">
      <formula>0</formula>
    </cfRule>
  </conditionalFormatting>
  <conditionalFormatting sqref="I45">
    <cfRule type="cellIs" dxfId="627" priority="724" stopIfTrue="1" operator="notEqual">
      <formula>0</formula>
    </cfRule>
  </conditionalFormatting>
  <conditionalFormatting sqref="H45">
    <cfRule type="cellIs" dxfId="626" priority="722" stopIfTrue="1" operator="notEqual">
      <formula>0</formula>
    </cfRule>
  </conditionalFormatting>
  <conditionalFormatting sqref="G45">
    <cfRule type="cellIs" dxfId="625" priority="721" stopIfTrue="1" operator="greaterThan">
      <formula>0</formula>
    </cfRule>
  </conditionalFormatting>
  <conditionalFormatting sqref="G45">
    <cfRule type="cellIs" dxfId="624" priority="720" stopIfTrue="1" operator="notEqual">
      <formula>0</formula>
    </cfRule>
  </conditionalFormatting>
  <conditionalFormatting sqref="T45">
    <cfRule type="cellIs" dxfId="623" priority="719" stopIfTrue="1" operator="greaterThan">
      <formula>0</formula>
    </cfRule>
  </conditionalFormatting>
  <conditionalFormatting sqref="T45">
    <cfRule type="cellIs" dxfId="622" priority="718" stopIfTrue="1" operator="notEqual">
      <formula>0</formula>
    </cfRule>
  </conditionalFormatting>
  <conditionalFormatting sqref="G46">
    <cfRule type="cellIs" dxfId="621" priority="717" stopIfTrue="1" operator="greaterThan">
      <formula>0</formula>
    </cfRule>
  </conditionalFormatting>
  <conditionalFormatting sqref="H46">
    <cfRule type="cellIs" dxfId="620" priority="716" stopIfTrue="1" operator="greaterThan">
      <formula>0</formula>
    </cfRule>
  </conditionalFormatting>
  <conditionalFormatting sqref="I46">
    <cfRule type="cellIs" dxfId="619" priority="715" stopIfTrue="1" operator="greaterThan">
      <formula>0</formula>
    </cfRule>
  </conditionalFormatting>
  <conditionalFormatting sqref="J46">
    <cfRule type="cellIs" dxfId="618" priority="714" stopIfTrue="1" operator="greaterThan">
      <formula>0</formula>
    </cfRule>
  </conditionalFormatting>
  <conditionalFormatting sqref="K46">
    <cfRule type="cellIs" dxfId="617" priority="713" stopIfTrue="1" operator="greaterThan">
      <formula>0</formula>
    </cfRule>
  </conditionalFormatting>
  <conditionalFormatting sqref="L46">
    <cfRule type="cellIs" dxfId="616" priority="712" stopIfTrue="1" operator="greaterThan">
      <formula>0</formula>
    </cfRule>
  </conditionalFormatting>
  <conditionalFormatting sqref="M46">
    <cfRule type="cellIs" dxfId="615" priority="711" stopIfTrue="1" operator="greaterThan">
      <formula>0</formula>
    </cfRule>
  </conditionalFormatting>
  <conditionalFormatting sqref="N46">
    <cfRule type="cellIs" dxfId="614" priority="710" stopIfTrue="1" operator="greaterThan">
      <formula>0</formula>
    </cfRule>
  </conditionalFormatting>
  <conditionalFormatting sqref="O46">
    <cfRule type="cellIs" dxfId="613" priority="709" stopIfTrue="1" operator="greaterThan">
      <formula>0</formula>
    </cfRule>
  </conditionalFormatting>
  <conditionalFormatting sqref="P46">
    <cfRule type="cellIs" dxfId="612" priority="708" stopIfTrue="1" operator="greaterThan">
      <formula>0</formula>
    </cfRule>
  </conditionalFormatting>
  <conditionalFormatting sqref="Q46">
    <cfRule type="cellIs" dxfId="611" priority="707" stopIfTrue="1" operator="greaterThan">
      <formula>0</formula>
    </cfRule>
  </conditionalFormatting>
  <conditionalFormatting sqref="R46">
    <cfRule type="cellIs" dxfId="610" priority="706" stopIfTrue="1" operator="greaterThan">
      <formula>0</formula>
    </cfRule>
  </conditionalFormatting>
  <conditionalFormatting sqref="S46">
    <cfRule type="cellIs" dxfId="609" priority="705" stopIfTrue="1" operator="greaterThan">
      <formula>0</formula>
    </cfRule>
  </conditionalFormatting>
  <conditionalFormatting sqref="T46">
    <cfRule type="cellIs" dxfId="608" priority="704" stopIfTrue="1" operator="greaterThan">
      <formula>0</formula>
    </cfRule>
  </conditionalFormatting>
  <conditionalFormatting sqref="J43">
    <cfRule type="cellIs" dxfId="607" priority="687" stopIfTrue="1" operator="greaterThan">
      <formula>0</formula>
    </cfRule>
  </conditionalFormatting>
  <conditionalFormatting sqref="U43">
    <cfRule type="cellIs" dxfId="606" priority="701" stopIfTrue="1" operator="notEqual">
      <formula>0</formula>
    </cfRule>
  </conditionalFormatting>
  <conditionalFormatting sqref="F43">
    <cfRule type="cellIs" dxfId="605" priority="700" stopIfTrue="1" operator="notEqual">
      <formula>0</formula>
    </cfRule>
  </conditionalFormatting>
  <conditionalFormatting sqref="E43:F43 U43:V43">
    <cfRule type="cellIs" dxfId="604" priority="703" stopIfTrue="1" operator="greaterThan">
      <formula>0</formula>
    </cfRule>
  </conditionalFormatting>
  <conditionalFormatting sqref="E44:F44 U44:V44">
    <cfRule type="cellIs" dxfId="603" priority="702" stopIfTrue="1" operator="greaterThan">
      <formula>0</formula>
    </cfRule>
  </conditionalFormatting>
  <conditionalFormatting sqref="S43">
    <cfRule type="cellIs" dxfId="602" priority="699" stopIfTrue="1" operator="greaterThan">
      <formula>0</formula>
    </cfRule>
  </conditionalFormatting>
  <conditionalFormatting sqref="S43">
    <cfRule type="cellIs" dxfId="601" priority="698" stopIfTrue="1" operator="notEqual">
      <formula>0</formula>
    </cfRule>
  </conditionalFormatting>
  <conditionalFormatting sqref="R43">
    <cfRule type="cellIs" dxfId="600" priority="697" stopIfTrue="1" operator="greaterThan">
      <formula>0</formula>
    </cfRule>
  </conditionalFormatting>
  <conditionalFormatting sqref="R43">
    <cfRule type="cellIs" dxfId="599" priority="696" stopIfTrue="1" operator="notEqual">
      <formula>0</formula>
    </cfRule>
  </conditionalFormatting>
  <conditionalFormatting sqref="Q43">
    <cfRule type="cellIs" dxfId="598" priority="695" stopIfTrue="1" operator="greaterThan">
      <formula>0</formula>
    </cfRule>
  </conditionalFormatting>
  <conditionalFormatting sqref="Q43">
    <cfRule type="cellIs" dxfId="597" priority="694" stopIfTrue="1" operator="notEqual">
      <formula>0</formula>
    </cfRule>
  </conditionalFormatting>
  <conditionalFormatting sqref="P43">
    <cfRule type="cellIs" dxfId="596" priority="693" stopIfTrue="1" operator="greaterThan">
      <formula>0</formula>
    </cfRule>
  </conditionalFormatting>
  <conditionalFormatting sqref="P43">
    <cfRule type="cellIs" dxfId="595" priority="692" stopIfTrue="1" operator="notEqual">
      <formula>0</formula>
    </cfRule>
  </conditionalFormatting>
  <conditionalFormatting sqref="L43">
    <cfRule type="cellIs" dxfId="594" priority="691" stopIfTrue="1" operator="greaterThan">
      <formula>0</formula>
    </cfRule>
  </conditionalFormatting>
  <conditionalFormatting sqref="L43">
    <cfRule type="cellIs" dxfId="593" priority="690" stopIfTrue="1" operator="notEqual">
      <formula>0</formula>
    </cfRule>
  </conditionalFormatting>
  <conditionalFormatting sqref="K43">
    <cfRule type="cellIs" dxfId="592" priority="689" stopIfTrue="1" operator="greaterThan">
      <formula>0</formula>
    </cfRule>
  </conditionalFormatting>
  <conditionalFormatting sqref="K43">
    <cfRule type="cellIs" dxfId="591" priority="688" stopIfTrue="1" operator="notEqual">
      <formula>0</formula>
    </cfRule>
  </conditionalFormatting>
  <conditionalFormatting sqref="J43">
    <cfRule type="cellIs" dxfId="590" priority="686" stopIfTrue="1" operator="notEqual">
      <formula>0</formula>
    </cfRule>
  </conditionalFormatting>
  <conditionalFormatting sqref="I43">
    <cfRule type="cellIs" dxfId="589" priority="685" stopIfTrue="1" operator="greaterThan">
      <formula>0</formula>
    </cfRule>
  </conditionalFormatting>
  <conditionalFormatting sqref="I43">
    <cfRule type="cellIs" dxfId="588" priority="684" stopIfTrue="1" operator="notEqual">
      <formula>0</formula>
    </cfRule>
  </conditionalFormatting>
  <conditionalFormatting sqref="T43">
    <cfRule type="cellIs" dxfId="587" priority="682" stopIfTrue="1" operator="notEqual">
      <formula>0</formula>
    </cfRule>
  </conditionalFormatting>
  <conditionalFormatting sqref="T43">
    <cfRule type="cellIs" dxfId="586" priority="683" stopIfTrue="1" operator="greaterThan">
      <formula>0</formula>
    </cfRule>
  </conditionalFormatting>
  <conditionalFormatting sqref="G44">
    <cfRule type="cellIs" dxfId="585" priority="681" stopIfTrue="1" operator="greaterThan">
      <formula>0</formula>
    </cfRule>
  </conditionalFormatting>
  <conditionalFormatting sqref="H44">
    <cfRule type="cellIs" dxfId="584" priority="680" stopIfTrue="1" operator="greaterThan">
      <formula>0</formula>
    </cfRule>
  </conditionalFormatting>
  <conditionalFormatting sqref="I44">
    <cfRule type="cellIs" dxfId="583" priority="679" stopIfTrue="1" operator="greaterThan">
      <formula>0</formula>
    </cfRule>
  </conditionalFormatting>
  <conditionalFormatting sqref="J44">
    <cfRule type="cellIs" dxfId="582" priority="678" stopIfTrue="1" operator="greaterThan">
      <formula>0</formula>
    </cfRule>
  </conditionalFormatting>
  <conditionalFormatting sqref="K44">
    <cfRule type="cellIs" dxfId="581" priority="677" stopIfTrue="1" operator="greaterThan">
      <formula>0</formula>
    </cfRule>
  </conditionalFormatting>
  <conditionalFormatting sqref="L44">
    <cfRule type="cellIs" dxfId="580" priority="676" stopIfTrue="1" operator="greaterThan">
      <formula>0</formula>
    </cfRule>
  </conditionalFormatting>
  <conditionalFormatting sqref="M44">
    <cfRule type="cellIs" dxfId="579" priority="675" stopIfTrue="1" operator="greaterThan">
      <formula>0</formula>
    </cfRule>
  </conditionalFormatting>
  <conditionalFormatting sqref="N44">
    <cfRule type="cellIs" dxfId="578" priority="674" stopIfTrue="1" operator="greaterThan">
      <formula>0</formula>
    </cfRule>
  </conditionalFormatting>
  <conditionalFormatting sqref="O44">
    <cfRule type="cellIs" dxfId="577" priority="673" stopIfTrue="1" operator="greaterThan">
      <formula>0</formula>
    </cfRule>
  </conditionalFormatting>
  <conditionalFormatting sqref="P44">
    <cfRule type="cellIs" dxfId="576" priority="672" stopIfTrue="1" operator="greaterThan">
      <formula>0</formula>
    </cfRule>
  </conditionalFormatting>
  <conditionalFormatting sqref="Q44">
    <cfRule type="cellIs" dxfId="575" priority="671" stopIfTrue="1" operator="greaterThan">
      <formula>0</formula>
    </cfRule>
  </conditionalFormatting>
  <conditionalFormatting sqref="R44">
    <cfRule type="cellIs" dxfId="574" priority="670" stopIfTrue="1" operator="greaterThan">
      <formula>0</formula>
    </cfRule>
  </conditionalFormatting>
  <conditionalFormatting sqref="S44">
    <cfRule type="cellIs" dxfId="573" priority="669" stopIfTrue="1" operator="greaterThan">
      <formula>0</formula>
    </cfRule>
  </conditionalFormatting>
  <conditionalFormatting sqref="T44">
    <cfRule type="cellIs" dxfId="572" priority="668" stopIfTrue="1" operator="greaterThan">
      <formula>0</formula>
    </cfRule>
  </conditionalFormatting>
  <conditionalFormatting sqref="G43">
    <cfRule type="cellIs" dxfId="571" priority="667" stopIfTrue="1" operator="greaterThan">
      <formula>0</formula>
    </cfRule>
  </conditionalFormatting>
  <conditionalFormatting sqref="H43">
    <cfRule type="cellIs" dxfId="570" priority="666" stopIfTrue="1" operator="greaterThan">
      <formula>0</formula>
    </cfRule>
  </conditionalFormatting>
  <conditionalFormatting sqref="O43">
    <cfRule type="cellIs" dxfId="569" priority="665" stopIfTrue="1" operator="greaterThan">
      <formula>0</formula>
    </cfRule>
  </conditionalFormatting>
  <conditionalFormatting sqref="N43">
    <cfRule type="cellIs" dxfId="568" priority="664" stopIfTrue="1" operator="greaterThan">
      <formula>0</formula>
    </cfRule>
  </conditionalFormatting>
  <conditionalFormatting sqref="M43">
    <cfRule type="cellIs" dxfId="567" priority="663" stopIfTrue="1" operator="greaterThan">
      <formula>0</formula>
    </cfRule>
  </conditionalFormatting>
  <conditionalFormatting sqref="S41">
    <cfRule type="cellIs" dxfId="566" priority="658" stopIfTrue="1" operator="greaterThan">
      <formula>0</formula>
    </cfRule>
  </conditionalFormatting>
  <conditionalFormatting sqref="E41:F41 U41:V41">
    <cfRule type="cellIs" dxfId="565" priority="662" stopIfTrue="1" operator="greaterThan">
      <formula>0</formula>
    </cfRule>
  </conditionalFormatting>
  <conditionalFormatting sqref="E42:F42 U42:V42">
    <cfRule type="cellIs" dxfId="564" priority="661" stopIfTrue="1" operator="greaterThan">
      <formula>0</formula>
    </cfRule>
  </conditionalFormatting>
  <conditionalFormatting sqref="U41">
    <cfRule type="cellIs" dxfId="563" priority="660" stopIfTrue="1" operator="notEqual">
      <formula>0</formula>
    </cfRule>
  </conditionalFormatting>
  <conditionalFormatting sqref="F41">
    <cfRule type="cellIs" dxfId="562" priority="659" stopIfTrue="1" operator="notEqual">
      <formula>0</formula>
    </cfRule>
  </conditionalFormatting>
  <conditionalFormatting sqref="S41">
    <cfRule type="cellIs" dxfId="561" priority="657" stopIfTrue="1" operator="notEqual">
      <formula>0</formula>
    </cfRule>
  </conditionalFormatting>
  <conditionalFormatting sqref="R41">
    <cfRule type="cellIs" dxfId="560" priority="656" stopIfTrue="1" operator="greaterThan">
      <formula>0</formula>
    </cfRule>
  </conditionalFormatting>
  <conditionalFormatting sqref="R41">
    <cfRule type="cellIs" dxfId="559" priority="655" stopIfTrue="1" operator="notEqual">
      <formula>0</formula>
    </cfRule>
  </conditionalFormatting>
  <conditionalFormatting sqref="Q41">
    <cfRule type="cellIs" dxfId="558" priority="654" stopIfTrue="1" operator="greaterThan">
      <formula>0</formula>
    </cfRule>
  </conditionalFormatting>
  <conditionalFormatting sqref="Q41">
    <cfRule type="cellIs" dxfId="557" priority="653" stopIfTrue="1" operator="notEqual">
      <formula>0</formula>
    </cfRule>
  </conditionalFormatting>
  <conditionalFormatting sqref="P41">
    <cfRule type="cellIs" dxfId="556" priority="652" stopIfTrue="1" operator="greaterThan">
      <formula>0</formula>
    </cfRule>
  </conditionalFormatting>
  <conditionalFormatting sqref="P41">
    <cfRule type="cellIs" dxfId="555" priority="651" stopIfTrue="1" operator="notEqual">
      <formula>0</formula>
    </cfRule>
  </conditionalFormatting>
  <conditionalFormatting sqref="J41">
    <cfRule type="cellIs" dxfId="554" priority="650" stopIfTrue="1" operator="greaterThan">
      <formula>0</formula>
    </cfRule>
  </conditionalFormatting>
  <conditionalFormatting sqref="J41">
    <cfRule type="cellIs" dxfId="553" priority="649" stopIfTrue="1" operator="notEqual">
      <formula>0</formula>
    </cfRule>
  </conditionalFormatting>
  <conditionalFormatting sqref="I41">
    <cfRule type="cellIs" dxfId="552" priority="648" stopIfTrue="1" operator="greaterThan">
      <formula>0</formula>
    </cfRule>
  </conditionalFormatting>
  <conditionalFormatting sqref="I41">
    <cfRule type="cellIs" dxfId="551" priority="647" stopIfTrue="1" operator="notEqual">
      <formula>0</formula>
    </cfRule>
  </conditionalFormatting>
  <conditionalFormatting sqref="T41">
    <cfRule type="cellIs" dxfId="550" priority="646" stopIfTrue="1" operator="greaterThan">
      <formula>0</formula>
    </cfRule>
  </conditionalFormatting>
  <conditionalFormatting sqref="T41">
    <cfRule type="cellIs" dxfId="549" priority="645" stopIfTrue="1" operator="notEqual">
      <formula>0</formula>
    </cfRule>
  </conditionalFormatting>
  <conditionalFormatting sqref="G42">
    <cfRule type="cellIs" dxfId="548" priority="644" stopIfTrue="1" operator="greaterThan">
      <formula>0</formula>
    </cfRule>
  </conditionalFormatting>
  <conditionalFormatting sqref="H42">
    <cfRule type="cellIs" dxfId="547" priority="643" stopIfTrue="1" operator="greaterThan">
      <formula>0</formula>
    </cfRule>
  </conditionalFormatting>
  <conditionalFormatting sqref="I42">
    <cfRule type="cellIs" dxfId="546" priority="642" stopIfTrue="1" operator="greaterThan">
      <formula>0</formula>
    </cfRule>
  </conditionalFormatting>
  <conditionalFormatting sqref="J42">
    <cfRule type="cellIs" dxfId="545" priority="641" stopIfTrue="1" operator="greaterThan">
      <formula>0</formula>
    </cfRule>
  </conditionalFormatting>
  <conditionalFormatting sqref="K42">
    <cfRule type="cellIs" dxfId="544" priority="640" stopIfTrue="1" operator="greaterThan">
      <formula>0</formula>
    </cfRule>
  </conditionalFormatting>
  <conditionalFormatting sqref="L42">
    <cfRule type="cellIs" dxfId="543" priority="639" stopIfTrue="1" operator="greaterThan">
      <formula>0</formula>
    </cfRule>
  </conditionalFormatting>
  <conditionalFormatting sqref="M42">
    <cfRule type="cellIs" dxfId="542" priority="638" stopIfTrue="1" operator="greaterThan">
      <formula>0</formula>
    </cfRule>
  </conditionalFormatting>
  <conditionalFormatting sqref="N42">
    <cfRule type="cellIs" dxfId="541" priority="637" stopIfTrue="1" operator="greaterThan">
      <formula>0</formula>
    </cfRule>
  </conditionalFormatting>
  <conditionalFormatting sqref="O42">
    <cfRule type="cellIs" dxfId="540" priority="636" stopIfTrue="1" operator="greaterThan">
      <formula>0</formula>
    </cfRule>
  </conditionalFormatting>
  <conditionalFormatting sqref="P42">
    <cfRule type="cellIs" dxfId="539" priority="635" stopIfTrue="1" operator="greaterThan">
      <formula>0</formula>
    </cfRule>
  </conditionalFormatting>
  <conditionalFormatting sqref="Q42">
    <cfRule type="cellIs" dxfId="538" priority="634" stopIfTrue="1" operator="greaterThan">
      <formula>0</formula>
    </cfRule>
  </conditionalFormatting>
  <conditionalFormatting sqref="R42">
    <cfRule type="cellIs" dxfId="537" priority="633" stopIfTrue="1" operator="greaterThan">
      <formula>0</formula>
    </cfRule>
  </conditionalFormatting>
  <conditionalFormatting sqref="S42">
    <cfRule type="cellIs" dxfId="536" priority="632" stopIfTrue="1" operator="greaterThan">
      <formula>0</formula>
    </cfRule>
  </conditionalFormatting>
  <conditionalFormatting sqref="T42">
    <cfRule type="cellIs" dxfId="535" priority="631" stopIfTrue="1" operator="greaterThan">
      <formula>0</formula>
    </cfRule>
  </conditionalFormatting>
  <conditionalFormatting sqref="G41">
    <cfRule type="cellIs" dxfId="534" priority="630" stopIfTrue="1" operator="greaterThan">
      <formula>0</formula>
    </cfRule>
  </conditionalFormatting>
  <conditionalFormatting sqref="H41">
    <cfRule type="cellIs" dxfId="533" priority="629" stopIfTrue="1" operator="greaterThan">
      <formula>0</formula>
    </cfRule>
  </conditionalFormatting>
  <conditionalFormatting sqref="L41">
    <cfRule type="cellIs" dxfId="532" priority="628" stopIfTrue="1" operator="greaterThan">
      <formula>0</formula>
    </cfRule>
  </conditionalFormatting>
  <conditionalFormatting sqref="M41">
    <cfRule type="cellIs" dxfId="531" priority="627" stopIfTrue="1" operator="greaterThan">
      <formula>0</formula>
    </cfRule>
  </conditionalFormatting>
  <conditionalFormatting sqref="N41">
    <cfRule type="cellIs" dxfId="530" priority="626" stopIfTrue="1" operator="greaterThan">
      <formula>0</formula>
    </cfRule>
  </conditionalFormatting>
  <conditionalFormatting sqref="O41">
    <cfRule type="cellIs" dxfId="529" priority="625" stopIfTrue="1" operator="greaterThan">
      <formula>0</formula>
    </cfRule>
  </conditionalFormatting>
  <conditionalFormatting sqref="K41">
    <cfRule type="cellIs" dxfId="528" priority="624" stopIfTrue="1" operator="greaterThan">
      <formula>0</formula>
    </cfRule>
  </conditionalFormatting>
  <conditionalFormatting sqref="S33">
    <cfRule type="cellIs" dxfId="527" priority="619" stopIfTrue="1" operator="greaterThan">
      <formula>0</formula>
    </cfRule>
  </conditionalFormatting>
  <conditionalFormatting sqref="E33:F33 U33:V33">
    <cfRule type="cellIs" dxfId="526" priority="623" stopIfTrue="1" operator="greaterThan">
      <formula>0</formula>
    </cfRule>
  </conditionalFormatting>
  <conditionalFormatting sqref="E34:F34 U34:V34">
    <cfRule type="cellIs" dxfId="525" priority="622" stopIfTrue="1" operator="greaterThan">
      <formula>0</formula>
    </cfRule>
  </conditionalFormatting>
  <conditionalFormatting sqref="U33">
    <cfRule type="cellIs" dxfId="524" priority="621" stopIfTrue="1" operator="notEqual">
      <formula>0</formula>
    </cfRule>
  </conditionalFormatting>
  <conditionalFormatting sqref="F33">
    <cfRule type="cellIs" dxfId="523" priority="620" stopIfTrue="1" operator="notEqual">
      <formula>0</formula>
    </cfRule>
  </conditionalFormatting>
  <conditionalFormatting sqref="S33">
    <cfRule type="cellIs" dxfId="522" priority="618" stopIfTrue="1" operator="notEqual">
      <formula>0</formula>
    </cfRule>
  </conditionalFormatting>
  <conditionalFormatting sqref="R33">
    <cfRule type="cellIs" dxfId="521" priority="617" stopIfTrue="1" operator="greaterThan">
      <formula>0</formula>
    </cfRule>
  </conditionalFormatting>
  <conditionalFormatting sqref="R33">
    <cfRule type="cellIs" dxfId="520" priority="616" stopIfTrue="1" operator="notEqual">
      <formula>0</formula>
    </cfRule>
  </conditionalFormatting>
  <conditionalFormatting sqref="Q33">
    <cfRule type="cellIs" dxfId="519" priority="615" stopIfTrue="1" operator="greaterThan">
      <formula>0</formula>
    </cfRule>
  </conditionalFormatting>
  <conditionalFormatting sqref="Q33">
    <cfRule type="cellIs" dxfId="518" priority="614" stopIfTrue="1" operator="notEqual">
      <formula>0</formula>
    </cfRule>
  </conditionalFormatting>
  <conditionalFormatting sqref="P33">
    <cfRule type="cellIs" dxfId="517" priority="613" stopIfTrue="1" operator="greaterThan">
      <formula>0</formula>
    </cfRule>
  </conditionalFormatting>
  <conditionalFormatting sqref="P33">
    <cfRule type="cellIs" dxfId="516" priority="612" stopIfTrue="1" operator="notEqual">
      <formula>0</formula>
    </cfRule>
  </conditionalFormatting>
  <conditionalFormatting sqref="J33">
    <cfRule type="cellIs" dxfId="515" priority="611" stopIfTrue="1" operator="greaterThan">
      <formula>0</formula>
    </cfRule>
  </conditionalFormatting>
  <conditionalFormatting sqref="J33">
    <cfRule type="cellIs" dxfId="514" priority="610" stopIfTrue="1" operator="notEqual">
      <formula>0</formula>
    </cfRule>
  </conditionalFormatting>
  <conditionalFormatting sqref="I33">
    <cfRule type="cellIs" dxfId="513" priority="609" stopIfTrue="1" operator="greaterThan">
      <formula>0</formula>
    </cfRule>
  </conditionalFormatting>
  <conditionalFormatting sqref="I33">
    <cfRule type="cellIs" dxfId="512" priority="608" stopIfTrue="1" operator="notEqual">
      <formula>0</formula>
    </cfRule>
  </conditionalFormatting>
  <conditionalFormatting sqref="T33">
    <cfRule type="cellIs" dxfId="511" priority="607" stopIfTrue="1" operator="greaterThan">
      <formula>0</formula>
    </cfRule>
  </conditionalFormatting>
  <conditionalFormatting sqref="T33">
    <cfRule type="cellIs" dxfId="510" priority="606" stopIfTrue="1" operator="notEqual">
      <formula>0</formula>
    </cfRule>
  </conditionalFormatting>
  <conditionalFormatting sqref="G34">
    <cfRule type="cellIs" dxfId="509" priority="605" stopIfTrue="1" operator="greaterThan">
      <formula>0</formula>
    </cfRule>
  </conditionalFormatting>
  <conditionalFormatting sqref="H34">
    <cfRule type="cellIs" dxfId="508" priority="604" stopIfTrue="1" operator="greaterThan">
      <formula>0</formula>
    </cfRule>
  </conditionalFormatting>
  <conditionalFormatting sqref="I34">
    <cfRule type="cellIs" dxfId="507" priority="603" stopIfTrue="1" operator="greaterThan">
      <formula>0</formula>
    </cfRule>
  </conditionalFormatting>
  <conditionalFormatting sqref="J34">
    <cfRule type="cellIs" dxfId="506" priority="602" stopIfTrue="1" operator="greaterThan">
      <formula>0</formula>
    </cfRule>
  </conditionalFormatting>
  <conditionalFormatting sqref="K34">
    <cfRule type="cellIs" dxfId="505" priority="601" stopIfTrue="1" operator="greaterThan">
      <formula>0</formula>
    </cfRule>
  </conditionalFormatting>
  <conditionalFormatting sqref="L34">
    <cfRule type="cellIs" dxfId="504" priority="600" stopIfTrue="1" operator="greaterThan">
      <formula>0</formula>
    </cfRule>
  </conditionalFormatting>
  <conditionalFormatting sqref="M34">
    <cfRule type="cellIs" dxfId="503" priority="599" stopIfTrue="1" operator="greaterThan">
      <formula>0</formula>
    </cfRule>
  </conditionalFormatting>
  <conditionalFormatting sqref="N34">
    <cfRule type="cellIs" dxfId="502" priority="598" stopIfTrue="1" operator="greaterThan">
      <formula>0</formula>
    </cfRule>
  </conditionalFormatting>
  <conditionalFormatting sqref="O34">
    <cfRule type="cellIs" dxfId="501" priority="597" stopIfTrue="1" operator="greaterThan">
      <formula>0</formula>
    </cfRule>
  </conditionalFormatting>
  <conditionalFormatting sqref="P34">
    <cfRule type="cellIs" dxfId="500" priority="596" stopIfTrue="1" operator="greaterThan">
      <formula>0</formula>
    </cfRule>
  </conditionalFormatting>
  <conditionalFormatting sqref="Q34">
    <cfRule type="cellIs" dxfId="499" priority="595" stopIfTrue="1" operator="greaterThan">
      <formula>0</formula>
    </cfRule>
  </conditionalFormatting>
  <conditionalFormatting sqref="R34">
    <cfRule type="cellIs" dxfId="498" priority="594" stopIfTrue="1" operator="greaterThan">
      <formula>0</formula>
    </cfRule>
  </conditionalFormatting>
  <conditionalFormatting sqref="S34">
    <cfRule type="cellIs" dxfId="497" priority="593" stopIfTrue="1" operator="greaterThan">
      <formula>0</formula>
    </cfRule>
  </conditionalFormatting>
  <conditionalFormatting sqref="T34">
    <cfRule type="cellIs" dxfId="496" priority="592" stopIfTrue="1" operator="greaterThan">
      <formula>0</formula>
    </cfRule>
  </conditionalFormatting>
  <conditionalFormatting sqref="H33">
    <cfRule type="cellIs" dxfId="495" priority="590" stopIfTrue="1" operator="greaterThan">
      <formula>0</formula>
    </cfRule>
  </conditionalFormatting>
  <conditionalFormatting sqref="M33">
    <cfRule type="cellIs" dxfId="494" priority="588" stopIfTrue="1" operator="greaterThan">
      <formula>0</formula>
    </cfRule>
  </conditionalFormatting>
  <conditionalFormatting sqref="O33">
    <cfRule type="cellIs" dxfId="493" priority="586" stopIfTrue="1" operator="greaterThan">
      <formula>0</formula>
    </cfRule>
  </conditionalFormatting>
  <conditionalFormatting sqref="E31:F31 U31:V31">
    <cfRule type="cellIs" dxfId="492" priority="584" stopIfTrue="1" operator="greaterThan">
      <formula>0</formula>
    </cfRule>
  </conditionalFormatting>
  <conditionalFormatting sqref="E32:F32">
    <cfRule type="cellIs" dxfId="491" priority="583" stopIfTrue="1" operator="greaterThan">
      <formula>0</formula>
    </cfRule>
  </conditionalFormatting>
  <conditionalFormatting sqref="I31">
    <cfRule type="cellIs" dxfId="490" priority="568" stopIfTrue="1" operator="greaterThan">
      <formula>0</formula>
    </cfRule>
  </conditionalFormatting>
  <conditionalFormatting sqref="F31">
    <cfRule type="cellIs" dxfId="489" priority="581" stopIfTrue="1" operator="notEqual">
      <formula>0</formula>
    </cfRule>
  </conditionalFormatting>
  <conditionalFormatting sqref="S31">
    <cfRule type="cellIs" dxfId="488" priority="580" stopIfTrue="1" operator="greaterThan">
      <formula>0</formula>
    </cfRule>
  </conditionalFormatting>
  <conditionalFormatting sqref="S31">
    <cfRule type="cellIs" dxfId="487" priority="579" stopIfTrue="1" operator="notEqual">
      <formula>0</formula>
    </cfRule>
  </conditionalFormatting>
  <conditionalFormatting sqref="R31">
    <cfRule type="cellIs" dxfId="486" priority="578" stopIfTrue="1" operator="greaterThan">
      <formula>0</formula>
    </cfRule>
  </conditionalFormatting>
  <conditionalFormatting sqref="R31">
    <cfRule type="cellIs" dxfId="485" priority="577" stopIfTrue="1" operator="notEqual">
      <formula>0</formula>
    </cfRule>
  </conditionalFormatting>
  <conditionalFormatting sqref="M31">
    <cfRule type="cellIs" dxfId="484" priority="576" stopIfTrue="1" operator="greaterThan">
      <formula>0</formula>
    </cfRule>
  </conditionalFormatting>
  <conditionalFormatting sqref="M31">
    <cfRule type="cellIs" dxfId="483" priority="575" stopIfTrue="1" operator="notEqual">
      <formula>0</formula>
    </cfRule>
  </conditionalFormatting>
  <conditionalFormatting sqref="L31">
    <cfRule type="cellIs" dxfId="482" priority="574" stopIfTrue="1" operator="greaterThan">
      <formula>0</formula>
    </cfRule>
  </conditionalFormatting>
  <conditionalFormatting sqref="L31">
    <cfRule type="cellIs" dxfId="481" priority="573" stopIfTrue="1" operator="notEqual">
      <formula>0</formula>
    </cfRule>
  </conditionalFormatting>
  <conditionalFormatting sqref="K31">
    <cfRule type="cellIs" dxfId="480" priority="572" stopIfTrue="1" operator="greaterThan">
      <formula>0</formula>
    </cfRule>
  </conditionalFormatting>
  <conditionalFormatting sqref="K31">
    <cfRule type="cellIs" dxfId="479" priority="571" stopIfTrue="1" operator="notEqual">
      <formula>0</formula>
    </cfRule>
  </conditionalFormatting>
  <conditionalFormatting sqref="J31">
    <cfRule type="cellIs" dxfId="478" priority="570" stopIfTrue="1" operator="greaterThan">
      <formula>0</formula>
    </cfRule>
  </conditionalFormatting>
  <conditionalFormatting sqref="J31">
    <cfRule type="cellIs" dxfId="477" priority="569" stopIfTrue="1" operator="notEqual">
      <formula>0</formula>
    </cfRule>
  </conditionalFormatting>
  <conditionalFormatting sqref="I31">
    <cfRule type="cellIs" dxfId="476" priority="567" stopIfTrue="1" operator="notEqual">
      <formula>0</formula>
    </cfRule>
  </conditionalFormatting>
  <conditionalFormatting sqref="T31">
    <cfRule type="cellIs" dxfId="475" priority="566" stopIfTrue="1" operator="greaterThan">
      <formula>0</formula>
    </cfRule>
  </conditionalFormatting>
  <conditionalFormatting sqref="T31">
    <cfRule type="cellIs" dxfId="474" priority="565" stopIfTrue="1" operator="notEqual">
      <formula>0</formula>
    </cfRule>
  </conditionalFormatting>
  <conditionalFormatting sqref="G32">
    <cfRule type="cellIs" dxfId="473" priority="564" stopIfTrue="1" operator="greaterThan">
      <formula>0</formula>
    </cfRule>
  </conditionalFormatting>
  <conditionalFormatting sqref="H32">
    <cfRule type="cellIs" dxfId="472" priority="563" stopIfTrue="1" operator="greaterThan">
      <formula>0</formula>
    </cfRule>
  </conditionalFormatting>
  <conditionalFormatting sqref="I32">
    <cfRule type="cellIs" dxfId="471" priority="562" stopIfTrue="1" operator="greaterThan">
      <formula>0</formula>
    </cfRule>
  </conditionalFormatting>
  <conditionalFormatting sqref="J32">
    <cfRule type="cellIs" dxfId="470" priority="561" stopIfTrue="1" operator="greaterThan">
      <formula>0</formula>
    </cfRule>
  </conditionalFormatting>
  <conditionalFormatting sqref="K32">
    <cfRule type="cellIs" dxfId="469" priority="560" stopIfTrue="1" operator="greaterThan">
      <formula>0</formula>
    </cfRule>
  </conditionalFormatting>
  <conditionalFormatting sqref="L32">
    <cfRule type="cellIs" dxfId="468" priority="559" stopIfTrue="1" operator="greaterThan">
      <formula>0</formula>
    </cfRule>
  </conditionalFormatting>
  <conditionalFormatting sqref="M32">
    <cfRule type="cellIs" dxfId="467" priority="558" stopIfTrue="1" operator="greaterThan">
      <formula>0</formula>
    </cfRule>
  </conditionalFormatting>
  <conditionalFormatting sqref="N32">
    <cfRule type="cellIs" dxfId="466" priority="557" stopIfTrue="1" operator="greaterThan">
      <formula>0</formula>
    </cfRule>
  </conditionalFormatting>
  <conditionalFormatting sqref="O32">
    <cfRule type="cellIs" dxfId="465" priority="556" stopIfTrue="1" operator="greaterThan">
      <formula>0</formula>
    </cfRule>
  </conditionalFormatting>
  <conditionalFormatting sqref="P32">
    <cfRule type="cellIs" dxfId="464" priority="555" stopIfTrue="1" operator="greaterThan">
      <formula>0</formula>
    </cfRule>
  </conditionalFormatting>
  <conditionalFormatting sqref="Q32">
    <cfRule type="cellIs" dxfId="463" priority="554" stopIfTrue="1" operator="greaterThan">
      <formula>0</formula>
    </cfRule>
  </conditionalFormatting>
  <conditionalFormatting sqref="R32">
    <cfRule type="cellIs" dxfId="462" priority="553" stopIfTrue="1" operator="greaterThan">
      <formula>0</formula>
    </cfRule>
  </conditionalFormatting>
  <conditionalFormatting sqref="S32">
    <cfRule type="cellIs" dxfId="461" priority="552" stopIfTrue="1" operator="greaterThan">
      <formula>0</formula>
    </cfRule>
  </conditionalFormatting>
  <conditionalFormatting sqref="T32">
    <cfRule type="cellIs" dxfId="460" priority="551" stopIfTrue="1" operator="greaterThan">
      <formula>0</formula>
    </cfRule>
  </conditionalFormatting>
  <conditionalFormatting sqref="U32">
    <cfRule type="cellIs" dxfId="459" priority="550" stopIfTrue="1" operator="greaterThan">
      <formula>0</formula>
    </cfRule>
  </conditionalFormatting>
  <conditionalFormatting sqref="V32">
    <cfRule type="cellIs" dxfId="458" priority="549" stopIfTrue="1" operator="greaterThan">
      <formula>0</formula>
    </cfRule>
  </conditionalFormatting>
  <conditionalFormatting sqref="H31">
    <cfRule type="cellIs" dxfId="457" priority="548" stopIfTrue="1" operator="greaterThan">
      <formula>0</formula>
    </cfRule>
  </conditionalFormatting>
  <conditionalFormatting sqref="G31">
    <cfRule type="cellIs" dxfId="456" priority="547" stopIfTrue="1" operator="greaterThan">
      <formula>0</formula>
    </cfRule>
  </conditionalFormatting>
  <conditionalFormatting sqref="Q31">
    <cfRule type="cellIs" dxfId="455" priority="546" stopIfTrue="1" operator="greaterThan">
      <formula>0</formula>
    </cfRule>
  </conditionalFormatting>
  <conditionalFormatting sqref="N31">
    <cfRule type="cellIs" dxfId="454" priority="545" stopIfTrue="1" operator="greaterThan">
      <formula>0</formula>
    </cfRule>
  </conditionalFormatting>
  <conditionalFormatting sqref="O31">
    <cfRule type="cellIs" dxfId="453" priority="544" stopIfTrue="1" operator="greaterThan">
      <formula>0</formula>
    </cfRule>
  </conditionalFormatting>
  <conditionalFormatting sqref="P31">
    <cfRule type="cellIs" dxfId="452" priority="543" stopIfTrue="1" operator="greaterThan">
      <formula>0</formula>
    </cfRule>
  </conditionalFormatting>
  <conditionalFormatting sqref="E24:F24 U23:V23">
    <cfRule type="cellIs" dxfId="451" priority="542" stopIfTrue="1" operator="greaterThan">
      <formula>0</formula>
    </cfRule>
  </conditionalFormatting>
  <conditionalFormatting sqref="E25:F25 U24:V24">
    <cfRule type="cellIs" dxfId="450" priority="541" stopIfTrue="1" operator="greaterThan">
      <formula>0</formula>
    </cfRule>
  </conditionalFormatting>
  <conditionalFormatting sqref="I24">
    <cfRule type="cellIs" dxfId="449" priority="528" stopIfTrue="1" operator="greaterThan">
      <formula>0</formula>
    </cfRule>
  </conditionalFormatting>
  <conditionalFormatting sqref="S24">
    <cfRule type="cellIs" dxfId="448" priority="539" stopIfTrue="1" operator="greaterThan">
      <formula>0</formula>
    </cfRule>
  </conditionalFormatting>
  <conditionalFormatting sqref="S23">
    <cfRule type="cellIs" dxfId="447" priority="540" stopIfTrue="1" operator="greaterThan">
      <formula>0</formula>
    </cfRule>
  </conditionalFormatting>
  <conditionalFormatting sqref="R24">
    <cfRule type="cellIs" dxfId="446" priority="538" stopIfTrue="1" operator="greaterThan">
      <formula>0</formula>
    </cfRule>
  </conditionalFormatting>
  <conditionalFormatting sqref="Q24">
    <cfRule type="cellIs" dxfId="445" priority="537" stopIfTrue="1" operator="greaterThan">
      <formula>0</formula>
    </cfRule>
  </conditionalFormatting>
  <conditionalFormatting sqref="P24">
    <cfRule type="cellIs" dxfId="444" priority="536" stopIfTrue="1" operator="greaterThan">
      <formula>0</formula>
    </cfRule>
  </conditionalFormatting>
  <conditionalFormatting sqref="O24">
    <cfRule type="cellIs" dxfId="443" priority="535" stopIfTrue="1" operator="greaterThan">
      <formula>0</formula>
    </cfRule>
  </conditionalFormatting>
  <conditionalFormatting sqref="N24">
    <cfRule type="cellIs" dxfId="442" priority="534" stopIfTrue="1" operator="greaterThan">
      <formula>0</formula>
    </cfRule>
  </conditionalFormatting>
  <conditionalFormatting sqref="M24">
    <cfRule type="cellIs" dxfId="441" priority="533" stopIfTrue="1" operator="greaterThan">
      <formula>0</formula>
    </cfRule>
  </conditionalFormatting>
  <conditionalFormatting sqref="L24">
    <cfRule type="cellIs" dxfId="440" priority="532" stopIfTrue="1" operator="greaterThan">
      <formula>0</formula>
    </cfRule>
  </conditionalFormatting>
  <conditionalFormatting sqref="K24">
    <cfRule type="cellIs" dxfId="439" priority="531" stopIfTrue="1" operator="greaterThan">
      <formula>0</formula>
    </cfRule>
  </conditionalFormatting>
  <conditionalFormatting sqref="J24">
    <cfRule type="cellIs" dxfId="438" priority="529" stopIfTrue="1" operator="greaterThan">
      <formula>0</formula>
    </cfRule>
  </conditionalFormatting>
  <conditionalFormatting sqref="J23">
    <cfRule type="cellIs" dxfId="437" priority="530" stopIfTrue="1" operator="greaterThan">
      <formula>0</formula>
    </cfRule>
  </conditionalFormatting>
  <conditionalFormatting sqref="H24">
    <cfRule type="cellIs" dxfId="436" priority="527" stopIfTrue="1" operator="greaterThan">
      <formula>0</formula>
    </cfRule>
  </conditionalFormatting>
  <conditionalFormatting sqref="G24">
    <cfRule type="cellIs" dxfId="435" priority="526" stopIfTrue="1" operator="greaterThan">
      <formula>0</formula>
    </cfRule>
  </conditionalFormatting>
  <conditionalFormatting sqref="T23">
    <cfRule type="cellIs" dxfId="434" priority="525" stopIfTrue="1" operator="greaterThan">
      <formula>0</formula>
    </cfRule>
  </conditionalFormatting>
  <conditionalFormatting sqref="T24">
    <cfRule type="cellIs" dxfId="433" priority="524" stopIfTrue="1" operator="greaterThan">
      <formula>0</formula>
    </cfRule>
  </conditionalFormatting>
  <conditionalFormatting sqref="H23">
    <cfRule type="cellIs" dxfId="432" priority="523" stopIfTrue="1" operator="greaterThan">
      <formula>0</formula>
    </cfRule>
  </conditionalFormatting>
  <conditionalFormatting sqref="I23">
    <cfRule type="cellIs" dxfId="431" priority="522" stopIfTrue="1" operator="greaterThan">
      <formula>0</formula>
    </cfRule>
  </conditionalFormatting>
  <conditionalFormatting sqref="G23">
    <cfRule type="cellIs" dxfId="430" priority="521" stopIfTrue="1" operator="greaterThan">
      <formula>0</formula>
    </cfRule>
  </conditionalFormatting>
  <conditionalFormatting sqref="P23">
    <cfRule type="cellIs" dxfId="429" priority="520" stopIfTrue="1" operator="greaterThan">
      <formula>0</formula>
    </cfRule>
  </conditionalFormatting>
  <conditionalFormatting sqref="Q23">
    <cfRule type="cellIs" dxfId="428" priority="519" stopIfTrue="1" operator="greaterThan">
      <formula>0</formula>
    </cfRule>
  </conditionalFormatting>
  <conditionalFormatting sqref="K23">
    <cfRule type="cellIs" dxfId="427" priority="518" stopIfTrue="1" operator="greaterThan">
      <formula>0</formula>
    </cfRule>
  </conditionalFormatting>
  <conditionalFormatting sqref="L23">
    <cfRule type="cellIs" dxfId="426" priority="517" stopIfTrue="1" operator="greaterThan">
      <formula>0</formula>
    </cfRule>
  </conditionalFormatting>
  <conditionalFormatting sqref="M23">
    <cfRule type="cellIs" dxfId="425" priority="516" stopIfTrue="1" operator="greaterThan">
      <formula>0</formula>
    </cfRule>
  </conditionalFormatting>
  <conditionalFormatting sqref="N23">
    <cfRule type="cellIs" dxfId="424" priority="515" stopIfTrue="1" operator="greaterThan">
      <formula>0</formula>
    </cfRule>
  </conditionalFormatting>
  <conditionalFormatting sqref="O23">
    <cfRule type="cellIs" dxfId="423" priority="514" stopIfTrue="1" operator="greaterThan">
      <formula>0</formula>
    </cfRule>
  </conditionalFormatting>
  <conditionalFormatting sqref="R23">
    <cfRule type="cellIs" dxfId="422" priority="513" stopIfTrue="1" operator="greaterThan">
      <formula>0</formula>
    </cfRule>
  </conditionalFormatting>
  <conditionalFormatting sqref="S22">
    <cfRule type="cellIs" dxfId="421" priority="511" stopIfTrue="1" operator="greaterThan">
      <formula>0</formula>
    </cfRule>
  </conditionalFormatting>
  <conditionalFormatting sqref="F22 U22:V22">
    <cfRule type="cellIs" dxfId="420" priority="512" stopIfTrue="1" operator="greaterThan">
      <formula>0</formula>
    </cfRule>
  </conditionalFormatting>
  <conditionalFormatting sqref="R22">
    <cfRule type="cellIs" dxfId="419" priority="510" stopIfTrue="1" operator="greaterThan">
      <formula>0</formula>
    </cfRule>
  </conditionalFormatting>
  <conditionalFormatting sqref="Q22">
    <cfRule type="cellIs" dxfId="418" priority="509" stopIfTrue="1" operator="greaterThan">
      <formula>0</formula>
    </cfRule>
  </conditionalFormatting>
  <conditionalFormatting sqref="P22">
    <cfRule type="cellIs" dxfId="417" priority="508" stopIfTrue="1" operator="greaterThan">
      <formula>0</formula>
    </cfRule>
  </conditionalFormatting>
  <conditionalFormatting sqref="O22">
    <cfRule type="cellIs" dxfId="416" priority="507" stopIfTrue="1" operator="greaterThan">
      <formula>0</formula>
    </cfRule>
  </conditionalFormatting>
  <conditionalFormatting sqref="N22">
    <cfRule type="cellIs" dxfId="415" priority="506" stopIfTrue="1" operator="greaterThan">
      <formula>0</formula>
    </cfRule>
  </conditionalFormatting>
  <conditionalFormatting sqref="M22">
    <cfRule type="cellIs" dxfId="414" priority="505" stopIfTrue="1" operator="greaterThan">
      <formula>0</formula>
    </cfRule>
  </conditionalFormatting>
  <conditionalFormatting sqref="L22">
    <cfRule type="cellIs" dxfId="413" priority="504" stopIfTrue="1" operator="greaterThan">
      <formula>0</formula>
    </cfRule>
  </conditionalFormatting>
  <conditionalFormatting sqref="K22">
    <cfRule type="cellIs" dxfId="412" priority="503" stopIfTrue="1" operator="greaterThan">
      <formula>0</formula>
    </cfRule>
  </conditionalFormatting>
  <conditionalFormatting sqref="J22">
    <cfRule type="cellIs" dxfId="411" priority="502" stopIfTrue="1" operator="greaterThan">
      <formula>0</formula>
    </cfRule>
  </conditionalFormatting>
  <conditionalFormatting sqref="I22">
    <cfRule type="cellIs" dxfId="410" priority="501" stopIfTrue="1" operator="greaterThan">
      <formula>0</formula>
    </cfRule>
  </conditionalFormatting>
  <conditionalFormatting sqref="G22">
    <cfRule type="cellIs" dxfId="409" priority="500" stopIfTrue="1" operator="greaterThan">
      <formula>0</formula>
    </cfRule>
  </conditionalFormatting>
  <conditionalFormatting sqref="T22">
    <cfRule type="cellIs" dxfId="408" priority="499" stopIfTrue="1" operator="greaterThan">
      <formula>0</formula>
    </cfRule>
  </conditionalFormatting>
  <conditionalFormatting sqref="F21 R21:V21">
    <cfRule type="cellIs" dxfId="407" priority="498" stopIfTrue="1" operator="greaterThan">
      <formula>0</formula>
    </cfRule>
  </conditionalFormatting>
  <conditionalFormatting sqref="R21">
    <cfRule type="cellIs" dxfId="406" priority="497" stopIfTrue="1" operator="greaterThan">
      <formula>0</formula>
    </cfRule>
  </conditionalFormatting>
  <conditionalFormatting sqref="S21">
    <cfRule type="cellIs" dxfId="405" priority="496" stopIfTrue="1" operator="greaterThan">
      <formula>0</formula>
    </cfRule>
  </conditionalFormatting>
  <conditionalFormatting sqref="T21">
    <cfRule type="cellIs" dxfId="404" priority="495" stopIfTrue="1" operator="greaterThan">
      <formula>0</formula>
    </cfRule>
  </conditionalFormatting>
  <conditionalFormatting sqref="V21">
    <cfRule type="cellIs" dxfId="403" priority="493" stopIfTrue="1" operator="greaterThan">
      <formula>0</formula>
    </cfRule>
  </conditionalFormatting>
  <conditionalFormatting sqref="E21">
    <cfRule type="cellIs" dxfId="402" priority="492" stopIfTrue="1" operator="greaterThan">
      <formula>0</formula>
    </cfRule>
  </conditionalFormatting>
  <conditionalFormatting sqref="E22">
    <cfRule type="cellIs" dxfId="401" priority="491" stopIfTrue="1" operator="greaterThan">
      <formula>0</formula>
    </cfRule>
  </conditionalFormatting>
  <conditionalFormatting sqref="H21">
    <cfRule type="cellIs" dxfId="400" priority="489" stopIfTrue="1" operator="greaterThan">
      <formula>0</formula>
    </cfRule>
  </conditionalFormatting>
  <conditionalFormatting sqref="K21">
    <cfRule type="cellIs" dxfId="399" priority="488" stopIfTrue="1" operator="greaterThan">
      <formula>0</formula>
    </cfRule>
  </conditionalFormatting>
  <conditionalFormatting sqref="M21">
    <cfRule type="cellIs" dxfId="398" priority="486" stopIfTrue="1" operator="greaterThan">
      <formula>0</formula>
    </cfRule>
  </conditionalFormatting>
  <conditionalFormatting sqref="N21">
    <cfRule type="cellIs" dxfId="397" priority="485" stopIfTrue="1" operator="greaterThan">
      <formula>0</formula>
    </cfRule>
  </conditionalFormatting>
  <conditionalFormatting sqref="J21">
    <cfRule type="cellIs" dxfId="396" priority="483" stopIfTrue="1" operator="greaterThan">
      <formula>0</formula>
    </cfRule>
  </conditionalFormatting>
  <conditionalFormatting sqref="H22">
    <cfRule type="cellIs" dxfId="395" priority="482" stopIfTrue="1" operator="greaterThan">
      <formula>0</formula>
    </cfRule>
  </conditionalFormatting>
  <conditionalFormatting sqref="P21">
    <cfRule type="cellIs" dxfId="394" priority="480" stopIfTrue="1" operator="greaterThan">
      <formula>0</formula>
    </cfRule>
  </conditionalFormatting>
  <conditionalFormatting sqref="O21">
    <cfRule type="cellIs" dxfId="393" priority="479" stopIfTrue="1" operator="greaterThan">
      <formula>0</formula>
    </cfRule>
  </conditionalFormatting>
  <conditionalFormatting sqref="P19">
    <cfRule type="cellIs" dxfId="392" priority="476" stopIfTrue="1" operator="greaterThan">
      <formula>0</formula>
    </cfRule>
  </conditionalFormatting>
  <conditionalFormatting sqref="P20">
    <cfRule type="cellIs" dxfId="391" priority="475" stopIfTrue="1" operator="greaterThan">
      <formula>0</formula>
    </cfRule>
  </conditionalFormatting>
  <conditionalFormatting sqref="O19">
    <cfRule type="cellIs" dxfId="390" priority="474" stopIfTrue="1" operator="greaterThan">
      <formula>0</formula>
    </cfRule>
  </conditionalFormatting>
  <conditionalFormatting sqref="O20">
    <cfRule type="cellIs" dxfId="389" priority="473" stopIfTrue="1" operator="greaterThan">
      <formula>0</formula>
    </cfRule>
  </conditionalFormatting>
  <conditionalFormatting sqref="K19">
    <cfRule type="cellIs" dxfId="388" priority="470" stopIfTrue="1" operator="greaterThan">
      <formula>0</formula>
    </cfRule>
  </conditionalFormatting>
  <conditionalFormatting sqref="K20">
    <cfRule type="cellIs" dxfId="387" priority="469" stopIfTrue="1" operator="greaterThan">
      <formula>0</formula>
    </cfRule>
  </conditionalFormatting>
  <conditionalFormatting sqref="J19">
    <cfRule type="cellIs" dxfId="386" priority="468" stopIfTrue="1" operator="greaterThan">
      <formula>0</formula>
    </cfRule>
  </conditionalFormatting>
  <conditionalFormatting sqref="H20">
    <cfRule type="cellIs" dxfId="385" priority="463" stopIfTrue="1" operator="greaterThan">
      <formula>0</formula>
    </cfRule>
  </conditionalFormatting>
  <conditionalFormatting sqref="G20">
    <cfRule type="cellIs" dxfId="384" priority="461" stopIfTrue="1" operator="greaterThan">
      <formula>0</formula>
    </cfRule>
  </conditionalFormatting>
  <conditionalFormatting sqref="L20">
    <cfRule type="cellIs" dxfId="383" priority="457" stopIfTrue="1" operator="greaterThan">
      <formula>0</formula>
    </cfRule>
  </conditionalFormatting>
  <conditionalFormatting sqref="M20">
    <cfRule type="cellIs" dxfId="382" priority="455" stopIfTrue="1" operator="greaterThan">
      <formula>0</formula>
    </cfRule>
  </conditionalFormatting>
  <conditionalFormatting sqref="R20">
    <cfRule type="cellIs" dxfId="381" priority="451" stopIfTrue="1" operator="greaterThan">
      <formula>0</formula>
    </cfRule>
  </conditionalFormatting>
  <conditionalFormatting sqref="E15:F15 U15:V15">
    <cfRule type="cellIs" dxfId="380" priority="448" stopIfTrue="1" operator="greaterThan">
      <formula>0</formula>
    </cfRule>
  </conditionalFormatting>
  <conditionalFormatting sqref="E16:F16 U16:V16">
    <cfRule type="cellIs" dxfId="379" priority="447" stopIfTrue="1" operator="greaterThan">
      <formula>0</formula>
    </cfRule>
  </conditionalFormatting>
  <conditionalFormatting sqref="R15">
    <cfRule type="cellIs" dxfId="378" priority="446" stopIfTrue="1" operator="greaterThan">
      <formula>0</formula>
    </cfRule>
  </conditionalFormatting>
  <conditionalFormatting sqref="Q15">
    <cfRule type="cellIs" dxfId="377" priority="445" stopIfTrue="1" operator="greaterThan">
      <formula>0</formula>
    </cfRule>
  </conditionalFormatting>
  <conditionalFormatting sqref="Q16">
    <cfRule type="cellIs" dxfId="376" priority="444" stopIfTrue="1" operator="greaterThan">
      <formula>0</formula>
    </cfRule>
  </conditionalFormatting>
  <conditionalFormatting sqref="P15">
    <cfRule type="cellIs" dxfId="375" priority="443" stopIfTrue="1" operator="greaterThan">
      <formula>0</formula>
    </cfRule>
  </conditionalFormatting>
  <conditionalFormatting sqref="P16">
    <cfRule type="cellIs" dxfId="374" priority="442" stopIfTrue="1" operator="greaterThan">
      <formula>0</formula>
    </cfRule>
  </conditionalFormatting>
  <conditionalFormatting sqref="O15">
    <cfRule type="cellIs" dxfId="373" priority="441" stopIfTrue="1" operator="greaterThan">
      <formula>0</formula>
    </cfRule>
  </conditionalFormatting>
  <conditionalFormatting sqref="O16">
    <cfRule type="cellIs" dxfId="372" priority="440" stopIfTrue="1" operator="greaterThan">
      <formula>0</formula>
    </cfRule>
  </conditionalFormatting>
  <conditionalFormatting sqref="N15">
    <cfRule type="cellIs" dxfId="371" priority="439" stopIfTrue="1" operator="greaterThan">
      <formula>0</formula>
    </cfRule>
  </conditionalFormatting>
  <conditionalFormatting sqref="N16">
    <cfRule type="cellIs" dxfId="370" priority="438" stopIfTrue="1" operator="greaterThan">
      <formula>0</formula>
    </cfRule>
  </conditionalFormatting>
  <conditionalFormatting sqref="M15">
    <cfRule type="cellIs" dxfId="369" priority="437" stopIfTrue="1" operator="greaterThan">
      <formula>0</formula>
    </cfRule>
  </conditionalFormatting>
  <conditionalFormatting sqref="M16">
    <cfRule type="cellIs" dxfId="368" priority="436" stopIfTrue="1" operator="greaterThan">
      <formula>0</formula>
    </cfRule>
  </conditionalFormatting>
  <conditionalFormatting sqref="J16">
    <cfRule type="cellIs" dxfId="367" priority="435" stopIfTrue="1" operator="greaterThan">
      <formula>0</formula>
    </cfRule>
  </conditionalFormatting>
  <conditionalFormatting sqref="I15">
    <cfRule type="cellIs" dxfId="366" priority="434" stopIfTrue="1" operator="greaterThan">
      <formula>0</formula>
    </cfRule>
  </conditionalFormatting>
  <conditionalFormatting sqref="I16">
    <cfRule type="cellIs" dxfId="365" priority="433" stopIfTrue="1" operator="greaterThan">
      <formula>0</formula>
    </cfRule>
  </conditionalFormatting>
  <conditionalFormatting sqref="H15">
    <cfRule type="cellIs" dxfId="364" priority="432" stopIfTrue="1" operator="greaterThan">
      <formula>0</formula>
    </cfRule>
  </conditionalFormatting>
  <conditionalFormatting sqref="H16">
    <cfRule type="cellIs" dxfId="363" priority="431" stopIfTrue="1" operator="greaterThan">
      <formula>0</formula>
    </cfRule>
  </conditionalFormatting>
  <conditionalFormatting sqref="G15">
    <cfRule type="cellIs" dxfId="362" priority="430" stopIfTrue="1" operator="greaterThan">
      <formula>0</formula>
    </cfRule>
  </conditionalFormatting>
  <conditionalFormatting sqref="G16">
    <cfRule type="cellIs" dxfId="361" priority="429" stopIfTrue="1" operator="greaterThan">
      <formula>0</formula>
    </cfRule>
  </conditionalFormatting>
  <conditionalFormatting sqref="T15">
    <cfRule type="cellIs" dxfId="360" priority="428" stopIfTrue="1" operator="greaterThan">
      <formula>0</formula>
    </cfRule>
  </conditionalFormatting>
  <conditionalFormatting sqref="T16">
    <cfRule type="cellIs" dxfId="359" priority="427" stopIfTrue="1" operator="greaterThan">
      <formula>0</formula>
    </cfRule>
  </conditionalFormatting>
  <conditionalFormatting sqref="K15">
    <cfRule type="cellIs" dxfId="358" priority="426" stopIfTrue="1" operator="greaterThan">
      <formula>0</formula>
    </cfRule>
  </conditionalFormatting>
  <conditionalFormatting sqref="L15">
    <cfRule type="cellIs" dxfId="357" priority="425" stopIfTrue="1" operator="greaterThan">
      <formula>0</formula>
    </cfRule>
  </conditionalFormatting>
  <conditionalFormatting sqref="R16">
    <cfRule type="cellIs" dxfId="356" priority="424" stopIfTrue="1" operator="greaterThan">
      <formula>0</formula>
    </cfRule>
  </conditionalFormatting>
  <conditionalFormatting sqref="K16">
    <cfRule type="cellIs" dxfId="355" priority="423" stopIfTrue="1" operator="greaterThan">
      <formula>0</formula>
    </cfRule>
  </conditionalFormatting>
  <conditionalFormatting sqref="L16">
    <cfRule type="cellIs" dxfId="354" priority="422" stopIfTrue="1" operator="greaterThan">
      <formula>0</formula>
    </cfRule>
  </conditionalFormatting>
  <conditionalFormatting sqref="J15">
    <cfRule type="cellIs" dxfId="353" priority="419" stopIfTrue="1" operator="greaterThan">
      <formula>0</formula>
    </cfRule>
  </conditionalFormatting>
  <conditionalFormatting sqref="S15">
    <cfRule type="cellIs" dxfId="352" priority="421" stopIfTrue="1" operator="greaterThan">
      <formula>0</formula>
    </cfRule>
  </conditionalFormatting>
  <conditionalFormatting sqref="S16">
    <cfRule type="cellIs" dxfId="351" priority="420" stopIfTrue="1" operator="greaterThan">
      <formula>0</formula>
    </cfRule>
  </conditionalFormatting>
  <conditionalFormatting sqref="U25:V25">
    <cfRule type="cellIs" dxfId="350" priority="418" stopIfTrue="1" operator="greaterThan">
      <formula>0</formula>
    </cfRule>
  </conditionalFormatting>
  <conditionalFormatting sqref="U26:V26">
    <cfRule type="cellIs" dxfId="349" priority="417" stopIfTrue="1" operator="greaterThan">
      <formula>0</formula>
    </cfRule>
  </conditionalFormatting>
  <conditionalFormatting sqref="I26">
    <cfRule type="cellIs" dxfId="348" priority="404" stopIfTrue="1" operator="greaterThan">
      <formula>0</formula>
    </cfRule>
  </conditionalFormatting>
  <conditionalFormatting sqref="S26">
    <cfRule type="cellIs" dxfId="347" priority="415" stopIfTrue="1" operator="greaterThan">
      <formula>0</formula>
    </cfRule>
  </conditionalFormatting>
  <conditionalFormatting sqref="S25">
    <cfRule type="cellIs" dxfId="346" priority="416" stopIfTrue="1" operator="greaterThan">
      <formula>0</formula>
    </cfRule>
  </conditionalFormatting>
  <conditionalFormatting sqref="R26">
    <cfRule type="cellIs" dxfId="345" priority="414" stopIfTrue="1" operator="greaterThan">
      <formula>0</formula>
    </cfRule>
  </conditionalFormatting>
  <conditionalFormatting sqref="Q26">
    <cfRule type="cellIs" dxfId="344" priority="413" stopIfTrue="1" operator="greaterThan">
      <formula>0</formula>
    </cfRule>
  </conditionalFormatting>
  <conditionalFormatting sqref="P26">
    <cfRule type="cellIs" dxfId="343" priority="412" stopIfTrue="1" operator="greaterThan">
      <formula>0</formula>
    </cfRule>
  </conditionalFormatting>
  <conditionalFormatting sqref="O26">
    <cfRule type="cellIs" dxfId="342" priority="411" stopIfTrue="1" operator="greaterThan">
      <formula>0</formula>
    </cfRule>
  </conditionalFormatting>
  <conditionalFormatting sqref="N26">
    <cfRule type="cellIs" dxfId="341" priority="410" stopIfTrue="1" operator="greaterThan">
      <formula>0</formula>
    </cfRule>
  </conditionalFormatting>
  <conditionalFormatting sqref="M26">
    <cfRule type="cellIs" dxfId="340" priority="409" stopIfTrue="1" operator="greaterThan">
      <formula>0</formula>
    </cfRule>
  </conditionalFormatting>
  <conditionalFormatting sqref="L26">
    <cfRule type="cellIs" dxfId="339" priority="408" stopIfTrue="1" operator="greaterThan">
      <formula>0</formula>
    </cfRule>
  </conditionalFormatting>
  <conditionalFormatting sqref="K26">
    <cfRule type="cellIs" dxfId="338" priority="407" stopIfTrue="1" operator="greaterThan">
      <formula>0</formula>
    </cfRule>
  </conditionalFormatting>
  <conditionalFormatting sqref="J26">
    <cfRule type="cellIs" dxfId="337" priority="405" stopIfTrue="1" operator="greaterThan">
      <formula>0</formula>
    </cfRule>
  </conditionalFormatting>
  <conditionalFormatting sqref="J25">
    <cfRule type="cellIs" dxfId="336" priority="406" stopIfTrue="1" operator="greaterThan">
      <formula>0</formula>
    </cfRule>
  </conditionalFormatting>
  <conditionalFormatting sqref="H26">
    <cfRule type="cellIs" dxfId="335" priority="403" stopIfTrue="1" operator="greaterThan">
      <formula>0</formula>
    </cfRule>
  </conditionalFormatting>
  <conditionalFormatting sqref="G26">
    <cfRule type="cellIs" dxfId="334" priority="402" stopIfTrue="1" operator="greaterThan">
      <formula>0</formula>
    </cfRule>
  </conditionalFormatting>
  <conditionalFormatting sqref="T25">
    <cfRule type="cellIs" dxfId="333" priority="401" stopIfTrue="1" operator="greaterThan">
      <formula>0</formula>
    </cfRule>
  </conditionalFormatting>
  <conditionalFormatting sqref="T26">
    <cfRule type="cellIs" dxfId="332" priority="400" stopIfTrue="1" operator="greaterThan">
      <formula>0</formula>
    </cfRule>
  </conditionalFormatting>
  <conditionalFormatting sqref="H25">
    <cfRule type="cellIs" dxfId="331" priority="399" stopIfTrue="1" operator="greaterThan">
      <formula>0</formula>
    </cfRule>
  </conditionalFormatting>
  <conditionalFormatting sqref="I25">
    <cfRule type="cellIs" dxfId="330" priority="398" stopIfTrue="1" operator="greaterThan">
      <formula>0</formula>
    </cfRule>
  </conditionalFormatting>
  <conditionalFormatting sqref="G25">
    <cfRule type="cellIs" dxfId="329" priority="397" stopIfTrue="1" operator="greaterThan">
      <formula>0</formula>
    </cfRule>
  </conditionalFormatting>
  <conditionalFormatting sqref="P25">
    <cfRule type="cellIs" dxfId="328" priority="396" stopIfTrue="1" operator="greaterThan">
      <formula>0</formula>
    </cfRule>
  </conditionalFormatting>
  <conditionalFormatting sqref="Q25">
    <cfRule type="cellIs" dxfId="327" priority="395" stopIfTrue="1" operator="greaterThan">
      <formula>0</formula>
    </cfRule>
  </conditionalFormatting>
  <conditionalFormatting sqref="K25">
    <cfRule type="cellIs" dxfId="326" priority="394" stopIfTrue="1" operator="greaterThan">
      <formula>0</formula>
    </cfRule>
  </conditionalFormatting>
  <conditionalFormatting sqref="L25">
    <cfRule type="cellIs" dxfId="325" priority="393" stopIfTrue="1" operator="greaterThan">
      <formula>0</formula>
    </cfRule>
  </conditionalFormatting>
  <conditionalFormatting sqref="M25">
    <cfRule type="cellIs" dxfId="324" priority="392" stopIfTrue="1" operator="greaterThan">
      <formula>0</formula>
    </cfRule>
  </conditionalFormatting>
  <conditionalFormatting sqref="N25">
    <cfRule type="cellIs" dxfId="323" priority="391" stopIfTrue="1" operator="greaterThan">
      <formula>0</formula>
    </cfRule>
  </conditionalFormatting>
  <conditionalFormatting sqref="O25">
    <cfRule type="cellIs" dxfId="322" priority="390" stopIfTrue="1" operator="greaterThan">
      <formula>0</formula>
    </cfRule>
  </conditionalFormatting>
  <conditionalFormatting sqref="R25">
    <cfRule type="cellIs" dxfId="321" priority="389" stopIfTrue="1" operator="greaterThan">
      <formula>0</formula>
    </cfRule>
  </conditionalFormatting>
  <conditionalFormatting sqref="U27:V27">
    <cfRule type="cellIs" dxfId="320" priority="388" stopIfTrue="1" operator="greaterThan">
      <formula>0</formula>
    </cfRule>
  </conditionalFormatting>
  <conditionalFormatting sqref="U28:V28">
    <cfRule type="cellIs" dxfId="319" priority="387" stopIfTrue="1" operator="greaterThan">
      <formula>0</formula>
    </cfRule>
  </conditionalFormatting>
  <conditionalFormatting sqref="I28">
    <cfRule type="cellIs" dxfId="318" priority="374" stopIfTrue="1" operator="greaterThan">
      <formula>0</formula>
    </cfRule>
  </conditionalFormatting>
  <conditionalFormatting sqref="S28">
    <cfRule type="cellIs" dxfId="317" priority="385" stopIfTrue="1" operator="greaterThan">
      <formula>0</formula>
    </cfRule>
  </conditionalFormatting>
  <conditionalFormatting sqref="S27">
    <cfRule type="cellIs" dxfId="316" priority="386" stopIfTrue="1" operator="greaterThan">
      <formula>0</formula>
    </cfRule>
  </conditionalFormatting>
  <conditionalFormatting sqref="R28">
    <cfRule type="cellIs" dxfId="315" priority="384" stopIfTrue="1" operator="greaterThan">
      <formula>0</formula>
    </cfRule>
  </conditionalFormatting>
  <conditionalFormatting sqref="Q28">
    <cfRule type="cellIs" dxfId="314" priority="383" stopIfTrue="1" operator="greaterThan">
      <formula>0</formula>
    </cfRule>
  </conditionalFormatting>
  <conditionalFormatting sqref="P28">
    <cfRule type="cellIs" dxfId="313" priority="382" stopIfTrue="1" operator="greaterThan">
      <formula>0</formula>
    </cfRule>
  </conditionalFormatting>
  <conditionalFormatting sqref="O28">
    <cfRule type="cellIs" dxfId="312" priority="381" stopIfTrue="1" operator="greaterThan">
      <formula>0</formula>
    </cfRule>
  </conditionalFormatting>
  <conditionalFormatting sqref="N28">
    <cfRule type="cellIs" dxfId="311" priority="380" stopIfTrue="1" operator="greaterThan">
      <formula>0</formula>
    </cfRule>
  </conditionalFormatting>
  <conditionalFormatting sqref="M28">
    <cfRule type="cellIs" dxfId="310" priority="379" stopIfTrue="1" operator="greaterThan">
      <formula>0</formula>
    </cfRule>
  </conditionalFormatting>
  <conditionalFormatting sqref="L28">
    <cfRule type="cellIs" dxfId="309" priority="378" stopIfTrue="1" operator="greaterThan">
      <formula>0</formula>
    </cfRule>
  </conditionalFormatting>
  <conditionalFormatting sqref="K28">
    <cfRule type="cellIs" dxfId="308" priority="377" stopIfTrue="1" operator="greaterThan">
      <formula>0</formula>
    </cfRule>
  </conditionalFormatting>
  <conditionalFormatting sqref="J28">
    <cfRule type="cellIs" dxfId="307" priority="375" stopIfTrue="1" operator="greaterThan">
      <formula>0</formula>
    </cfRule>
  </conditionalFormatting>
  <conditionalFormatting sqref="J27">
    <cfRule type="cellIs" dxfId="306" priority="376" stopIfTrue="1" operator="greaterThan">
      <formula>0</formula>
    </cfRule>
  </conditionalFormatting>
  <conditionalFormatting sqref="H28">
    <cfRule type="cellIs" dxfId="305" priority="373" stopIfTrue="1" operator="greaterThan">
      <formula>0</formula>
    </cfRule>
  </conditionalFormatting>
  <conditionalFormatting sqref="G28">
    <cfRule type="cellIs" dxfId="304" priority="372" stopIfTrue="1" operator="greaterThan">
      <formula>0</formula>
    </cfRule>
  </conditionalFormatting>
  <conditionalFormatting sqref="T27">
    <cfRule type="cellIs" dxfId="303" priority="371" stopIfTrue="1" operator="greaterThan">
      <formula>0</formula>
    </cfRule>
  </conditionalFormatting>
  <conditionalFormatting sqref="T28">
    <cfRule type="cellIs" dxfId="302" priority="370" stopIfTrue="1" operator="greaterThan">
      <formula>0</formula>
    </cfRule>
  </conditionalFormatting>
  <conditionalFormatting sqref="H27">
    <cfRule type="cellIs" dxfId="301" priority="369" stopIfTrue="1" operator="greaterThan">
      <formula>0</formula>
    </cfRule>
  </conditionalFormatting>
  <conditionalFormatting sqref="I27">
    <cfRule type="cellIs" dxfId="300" priority="368" stopIfTrue="1" operator="greaterThan">
      <formula>0</formula>
    </cfRule>
  </conditionalFormatting>
  <conditionalFormatting sqref="G27">
    <cfRule type="cellIs" dxfId="299" priority="367" stopIfTrue="1" operator="greaterThan">
      <formula>0</formula>
    </cfRule>
  </conditionalFormatting>
  <conditionalFormatting sqref="P27">
    <cfRule type="cellIs" dxfId="298" priority="366" stopIfTrue="1" operator="greaterThan">
      <formula>0</formula>
    </cfRule>
  </conditionalFormatting>
  <conditionalFormatting sqref="Q27">
    <cfRule type="cellIs" dxfId="297" priority="365" stopIfTrue="1" operator="greaterThan">
      <formula>0</formula>
    </cfRule>
  </conditionalFormatting>
  <conditionalFormatting sqref="K27">
    <cfRule type="cellIs" dxfId="296" priority="364" stopIfTrue="1" operator="greaterThan">
      <formula>0</formula>
    </cfRule>
  </conditionalFormatting>
  <conditionalFormatting sqref="L27">
    <cfRule type="cellIs" dxfId="295" priority="363" stopIfTrue="1" operator="greaterThan">
      <formula>0</formula>
    </cfRule>
  </conditionalFormatting>
  <conditionalFormatting sqref="M27">
    <cfRule type="cellIs" dxfId="294" priority="362" stopIfTrue="1" operator="greaterThan">
      <formula>0</formula>
    </cfRule>
  </conditionalFormatting>
  <conditionalFormatting sqref="N27">
    <cfRule type="cellIs" dxfId="293" priority="361" stopIfTrue="1" operator="greaterThan">
      <formula>0</formula>
    </cfRule>
  </conditionalFormatting>
  <conditionalFormatting sqref="O27">
    <cfRule type="cellIs" dxfId="292" priority="360" stopIfTrue="1" operator="greaterThan">
      <formula>0</formula>
    </cfRule>
  </conditionalFormatting>
  <conditionalFormatting sqref="R27">
    <cfRule type="cellIs" dxfId="291" priority="359" stopIfTrue="1" operator="greaterThan">
      <formula>0</formula>
    </cfRule>
  </conditionalFormatting>
  <conditionalFormatting sqref="U29:V29">
    <cfRule type="cellIs" dxfId="290" priority="358" stopIfTrue="1" operator="greaterThan">
      <formula>0</formula>
    </cfRule>
  </conditionalFormatting>
  <conditionalFormatting sqref="U30:V30">
    <cfRule type="cellIs" dxfId="289" priority="357" stopIfTrue="1" operator="greaterThan">
      <formula>0</formula>
    </cfRule>
  </conditionalFormatting>
  <conditionalFormatting sqref="I30">
    <cfRule type="cellIs" dxfId="288" priority="344" stopIfTrue="1" operator="greaterThan">
      <formula>0</formula>
    </cfRule>
  </conditionalFormatting>
  <conditionalFormatting sqref="S30">
    <cfRule type="cellIs" dxfId="287" priority="355" stopIfTrue="1" operator="greaterThan">
      <formula>0</formula>
    </cfRule>
  </conditionalFormatting>
  <conditionalFormatting sqref="S29">
    <cfRule type="cellIs" dxfId="286" priority="356" stopIfTrue="1" operator="greaterThan">
      <formula>0</formula>
    </cfRule>
  </conditionalFormatting>
  <conditionalFormatting sqref="R30">
    <cfRule type="cellIs" dxfId="285" priority="354" stopIfTrue="1" operator="greaterThan">
      <formula>0</formula>
    </cfRule>
  </conditionalFormatting>
  <conditionalFormatting sqref="Q30">
    <cfRule type="cellIs" dxfId="284" priority="353" stopIfTrue="1" operator="greaterThan">
      <formula>0</formula>
    </cfRule>
  </conditionalFormatting>
  <conditionalFormatting sqref="P30">
    <cfRule type="cellIs" dxfId="283" priority="352" stopIfTrue="1" operator="greaterThan">
      <formula>0</formula>
    </cfRule>
  </conditionalFormatting>
  <conditionalFormatting sqref="O30">
    <cfRule type="cellIs" dxfId="282" priority="351" stopIfTrue="1" operator="greaterThan">
      <formula>0</formula>
    </cfRule>
  </conditionalFormatting>
  <conditionalFormatting sqref="N30">
    <cfRule type="cellIs" dxfId="281" priority="350" stopIfTrue="1" operator="greaterThan">
      <formula>0</formula>
    </cfRule>
  </conditionalFormatting>
  <conditionalFormatting sqref="M30">
    <cfRule type="cellIs" dxfId="280" priority="349" stopIfTrue="1" operator="greaterThan">
      <formula>0</formula>
    </cfRule>
  </conditionalFormatting>
  <conditionalFormatting sqref="L30">
    <cfRule type="cellIs" dxfId="279" priority="348" stopIfTrue="1" operator="greaterThan">
      <formula>0</formula>
    </cfRule>
  </conditionalFormatting>
  <conditionalFormatting sqref="K30">
    <cfRule type="cellIs" dxfId="278" priority="347" stopIfTrue="1" operator="greaterThan">
      <formula>0</formula>
    </cfRule>
  </conditionalFormatting>
  <conditionalFormatting sqref="J30">
    <cfRule type="cellIs" dxfId="277" priority="345" stopIfTrue="1" operator="greaterThan">
      <formula>0</formula>
    </cfRule>
  </conditionalFormatting>
  <conditionalFormatting sqref="J29">
    <cfRule type="cellIs" dxfId="276" priority="346" stopIfTrue="1" operator="greaterThan">
      <formula>0</formula>
    </cfRule>
  </conditionalFormatting>
  <conditionalFormatting sqref="H30">
    <cfRule type="cellIs" dxfId="275" priority="343" stopIfTrue="1" operator="greaterThan">
      <formula>0</formula>
    </cfRule>
  </conditionalFormatting>
  <conditionalFormatting sqref="G30">
    <cfRule type="cellIs" dxfId="274" priority="342" stopIfTrue="1" operator="greaterThan">
      <formula>0</formula>
    </cfRule>
  </conditionalFormatting>
  <conditionalFormatting sqref="T29">
    <cfRule type="cellIs" dxfId="273" priority="341" stopIfTrue="1" operator="greaterThan">
      <formula>0</formula>
    </cfRule>
  </conditionalFormatting>
  <conditionalFormatting sqref="T30">
    <cfRule type="cellIs" dxfId="272" priority="340" stopIfTrue="1" operator="greaterThan">
      <formula>0</formula>
    </cfRule>
  </conditionalFormatting>
  <conditionalFormatting sqref="H29">
    <cfRule type="cellIs" dxfId="271" priority="339" stopIfTrue="1" operator="greaterThan">
      <formula>0</formula>
    </cfRule>
  </conditionalFormatting>
  <conditionalFormatting sqref="I29">
    <cfRule type="cellIs" dxfId="270" priority="338" stopIfTrue="1" operator="greaterThan">
      <formula>0</formula>
    </cfRule>
  </conditionalFormatting>
  <conditionalFormatting sqref="G29">
    <cfRule type="cellIs" dxfId="269" priority="337" stopIfTrue="1" operator="greaterThan">
      <formula>0</formula>
    </cfRule>
  </conditionalFormatting>
  <conditionalFormatting sqref="P29">
    <cfRule type="cellIs" dxfId="268" priority="336" stopIfTrue="1" operator="greaterThan">
      <formula>0</formula>
    </cfRule>
  </conditionalFormatting>
  <conditionalFormatting sqref="Q29">
    <cfRule type="cellIs" dxfId="267" priority="335" stopIfTrue="1" operator="greaterThan">
      <formula>0</formula>
    </cfRule>
  </conditionalFormatting>
  <conditionalFormatting sqref="K29">
    <cfRule type="cellIs" dxfId="266" priority="334" stopIfTrue="1" operator="greaterThan">
      <formula>0</formula>
    </cfRule>
  </conditionalFormatting>
  <conditionalFormatting sqref="L29">
    <cfRule type="cellIs" dxfId="265" priority="333" stopIfTrue="1" operator="greaterThan">
      <formula>0</formula>
    </cfRule>
  </conditionalFormatting>
  <conditionalFormatting sqref="M29">
    <cfRule type="cellIs" dxfId="264" priority="332" stopIfTrue="1" operator="greaterThan">
      <formula>0</formula>
    </cfRule>
  </conditionalFormatting>
  <conditionalFormatting sqref="N29">
    <cfRule type="cellIs" dxfId="263" priority="331" stopIfTrue="1" operator="greaterThan">
      <formula>0</formula>
    </cfRule>
  </conditionalFormatting>
  <conditionalFormatting sqref="O29">
    <cfRule type="cellIs" dxfId="262" priority="330" stopIfTrue="1" operator="greaterThan">
      <formula>0</formula>
    </cfRule>
  </conditionalFormatting>
  <conditionalFormatting sqref="R29">
    <cfRule type="cellIs" dxfId="261" priority="329" stopIfTrue="1" operator="greaterThan">
      <formula>0</formula>
    </cfRule>
  </conditionalFormatting>
  <conditionalFormatting sqref="G35">
    <cfRule type="cellIs" dxfId="260" priority="297" stopIfTrue="1" operator="greaterThan">
      <formula>0</formula>
    </cfRule>
  </conditionalFormatting>
  <conditionalFormatting sqref="L35">
    <cfRule type="cellIs" dxfId="259" priority="295" stopIfTrue="1" operator="greaterThan">
      <formula>0</formula>
    </cfRule>
  </conditionalFormatting>
  <conditionalFormatting sqref="N35">
    <cfRule type="cellIs" dxfId="258" priority="293" stopIfTrue="1" operator="greaterThan">
      <formula>0</formula>
    </cfRule>
  </conditionalFormatting>
  <conditionalFormatting sqref="K35">
    <cfRule type="cellIs" dxfId="257" priority="291" stopIfTrue="1" operator="greaterThan">
      <formula>0</formula>
    </cfRule>
  </conditionalFormatting>
  <conditionalFormatting sqref="S35">
    <cfRule type="cellIs" dxfId="256" priority="325" stopIfTrue="1" operator="greaterThan">
      <formula>0</formula>
    </cfRule>
  </conditionalFormatting>
  <conditionalFormatting sqref="U35:V35">
    <cfRule type="cellIs" dxfId="255" priority="328" stopIfTrue="1" operator="greaterThan">
      <formula>0</formula>
    </cfRule>
  </conditionalFormatting>
  <conditionalFormatting sqref="U36:V36">
    <cfRule type="cellIs" dxfId="254" priority="327" stopIfTrue="1" operator="greaterThan">
      <formula>0</formula>
    </cfRule>
  </conditionalFormatting>
  <conditionalFormatting sqref="U35">
    <cfRule type="cellIs" dxfId="253" priority="326" stopIfTrue="1" operator="notEqual">
      <formula>0</formula>
    </cfRule>
  </conditionalFormatting>
  <conditionalFormatting sqref="S35">
    <cfRule type="cellIs" dxfId="252" priority="324" stopIfTrue="1" operator="notEqual">
      <formula>0</formula>
    </cfRule>
  </conditionalFormatting>
  <conditionalFormatting sqref="R35">
    <cfRule type="cellIs" dxfId="251" priority="323" stopIfTrue="1" operator="greaterThan">
      <formula>0</formula>
    </cfRule>
  </conditionalFormatting>
  <conditionalFormatting sqref="R35">
    <cfRule type="cellIs" dxfId="250" priority="322" stopIfTrue="1" operator="notEqual">
      <formula>0</formula>
    </cfRule>
  </conditionalFormatting>
  <conditionalFormatting sqref="Q35">
    <cfRule type="cellIs" dxfId="249" priority="321" stopIfTrue="1" operator="greaterThan">
      <formula>0</formula>
    </cfRule>
  </conditionalFormatting>
  <conditionalFormatting sqref="Q35">
    <cfRule type="cellIs" dxfId="248" priority="320" stopIfTrue="1" operator="notEqual">
      <formula>0</formula>
    </cfRule>
  </conditionalFormatting>
  <conditionalFormatting sqref="P35">
    <cfRule type="cellIs" dxfId="247" priority="319" stopIfTrue="1" operator="greaterThan">
      <formula>0</formula>
    </cfRule>
  </conditionalFormatting>
  <conditionalFormatting sqref="P35">
    <cfRule type="cellIs" dxfId="246" priority="318" stopIfTrue="1" operator="notEqual">
      <formula>0</formula>
    </cfRule>
  </conditionalFormatting>
  <conditionalFormatting sqref="J35">
    <cfRule type="cellIs" dxfId="245" priority="317" stopIfTrue="1" operator="greaterThan">
      <formula>0</formula>
    </cfRule>
  </conditionalFormatting>
  <conditionalFormatting sqref="J35">
    <cfRule type="cellIs" dxfId="244" priority="316" stopIfTrue="1" operator="notEqual">
      <formula>0</formula>
    </cfRule>
  </conditionalFormatting>
  <conditionalFormatting sqref="I35">
    <cfRule type="cellIs" dxfId="243" priority="315" stopIfTrue="1" operator="greaterThan">
      <formula>0</formula>
    </cfRule>
  </conditionalFormatting>
  <conditionalFormatting sqref="I35">
    <cfRule type="cellIs" dxfId="242" priority="314" stopIfTrue="1" operator="notEqual">
      <formula>0</formula>
    </cfRule>
  </conditionalFormatting>
  <conditionalFormatting sqref="T35">
    <cfRule type="cellIs" dxfId="241" priority="313" stopIfTrue="1" operator="greaterThan">
      <formula>0</formula>
    </cfRule>
  </conditionalFormatting>
  <conditionalFormatting sqref="T35">
    <cfRule type="cellIs" dxfId="240" priority="312" stopIfTrue="1" operator="notEqual">
      <formula>0</formula>
    </cfRule>
  </conditionalFormatting>
  <conditionalFormatting sqref="G36">
    <cfRule type="cellIs" dxfId="239" priority="311" stopIfTrue="1" operator="greaterThan">
      <formula>0</formula>
    </cfRule>
  </conditionalFormatting>
  <conditionalFormatting sqref="H36">
    <cfRule type="cellIs" dxfId="238" priority="310" stopIfTrue="1" operator="greaterThan">
      <formula>0</formula>
    </cfRule>
  </conditionalFormatting>
  <conditionalFormatting sqref="I36">
    <cfRule type="cellIs" dxfId="237" priority="309" stopIfTrue="1" operator="greaterThan">
      <formula>0</formula>
    </cfRule>
  </conditionalFormatting>
  <conditionalFormatting sqref="J36">
    <cfRule type="cellIs" dxfId="236" priority="308" stopIfTrue="1" operator="greaterThan">
      <formula>0</formula>
    </cfRule>
  </conditionalFormatting>
  <conditionalFormatting sqref="K36">
    <cfRule type="cellIs" dxfId="235" priority="307" stopIfTrue="1" operator="greaterThan">
      <formula>0</formula>
    </cfRule>
  </conditionalFormatting>
  <conditionalFormatting sqref="L36">
    <cfRule type="cellIs" dxfId="234" priority="306" stopIfTrue="1" operator="greaterThan">
      <formula>0</formula>
    </cfRule>
  </conditionalFormatting>
  <conditionalFormatting sqref="M36">
    <cfRule type="cellIs" dxfId="233" priority="305" stopIfTrue="1" operator="greaterThan">
      <formula>0</formula>
    </cfRule>
  </conditionalFormatting>
  <conditionalFormatting sqref="N36">
    <cfRule type="cellIs" dxfId="232" priority="304" stopIfTrue="1" operator="greaterThan">
      <formula>0</formula>
    </cfRule>
  </conditionalFormatting>
  <conditionalFormatting sqref="O36">
    <cfRule type="cellIs" dxfId="231" priority="303" stopIfTrue="1" operator="greaterThan">
      <formula>0</formula>
    </cfRule>
  </conditionalFormatting>
  <conditionalFormatting sqref="P36">
    <cfRule type="cellIs" dxfId="230" priority="302" stopIfTrue="1" operator="greaterThan">
      <formula>0</formula>
    </cfRule>
  </conditionalFormatting>
  <conditionalFormatting sqref="Q36">
    <cfRule type="cellIs" dxfId="229" priority="301" stopIfTrue="1" operator="greaterThan">
      <formula>0</formula>
    </cfRule>
  </conditionalFormatting>
  <conditionalFormatting sqref="R36">
    <cfRule type="cellIs" dxfId="228" priority="300" stopIfTrue="1" operator="greaterThan">
      <formula>0</formula>
    </cfRule>
  </conditionalFormatting>
  <conditionalFormatting sqref="S36">
    <cfRule type="cellIs" dxfId="227" priority="299" stopIfTrue="1" operator="greaterThan">
      <formula>0</formula>
    </cfRule>
  </conditionalFormatting>
  <conditionalFormatting sqref="T36">
    <cfRule type="cellIs" dxfId="226" priority="298" stopIfTrue="1" operator="greaterThan">
      <formula>0</formula>
    </cfRule>
  </conditionalFormatting>
  <conditionalFormatting sqref="H35">
    <cfRule type="cellIs" dxfId="225" priority="296" stopIfTrue="1" operator="greaterThan">
      <formula>0</formula>
    </cfRule>
  </conditionalFormatting>
  <conditionalFormatting sqref="M35">
    <cfRule type="cellIs" dxfId="224" priority="294" stopIfTrue="1" operator="greaterThan">
      <formula>0</formula>
    </cfRule>
  </conditionalFormatting>
  <conditionalFormatting sqref="O35">
    <cfRule type="cellIs" dxfId="223" priority="292" stopIfTrue="1" operator="greaterThan">
      <formula>0</formula>
    </cfRule>
  </conditionalFormatting>
  <conditionalFormatting sqref="G37">
    <cfRule type="cellIs" dxfId="222" priority="259" stopIfTrue="1" operator="greaterThan">
      <formula>0</formula>
    </cfRule>
  </conditionalFormatting>
  <conditionalFormatting sqref="L37">
    <cfRule type="cellIs" dxfId="221" priority="257" stopIfTrue="1" operator="greaterThan">
      <formula>0</formula>
    </cfRule>
  </conditionalFormatting>
  <conditionalFormatting sqref="N37">
    <cfRule type="cellIs" dxfId="220" priority="255" stopIfTrue="1" operator="greaterThan">
      <formula>0</formula>
    </cfRule>
  </conditionalFormatting>
  <conditionalFormatting sqref="K37">
    <cfRule type="cellIs" dxfId="219" priority="253" stopIfTrue="1" operator="greaterThan">
      <formula>0</formula>
    </cfRule>
  </conditionalFormatting>
  <conditionalFormatting sqref="S37">
    <cfRule type="cellIs" dxfId="218" priority="287" stopIfTrue="1" operator="greaterThan">
      <formula>0</formula>
    </cfRule>
  </conditionalFormatting>
  <conditionalFormatting sqref="U37:V37">
    <cfRule type="cellIs" dxfId="217" priority="290" stopIfTrue="1" operator="greaterThan">
      <formula>0</formula>
    </cfRule>
  </conditionalFormatting>
  <conditionalFormatting sqref="U38:V38">
    <cfRule type="cellIs" dxfId="216" priority="289" stopIfTrue="1" operator="greaterThan">
      <formula>0</formula>
    </cfRule>
  </conditionalFormatting>
  <conditionalFormatting sqref="U37">
    <cfRule type="cellIs" dxfId="215" priority="288" stopIfTrue="1" operator="notEqual">
      <formula>0</formula>
    </cfRule>
  </conditionalFormatting>
  <conditionalFormatting sqref="S37">
    <cfRule type="cellIs" dxfId="214" priority="286" stopIfTrue="1" operator="notEqual">
      <formula>0</formula>
    </cfRule>
  </conditionalFormatting>
  <conditionalFormatting sqref="R37">
    <cfRule type="cellIs" dxfId="213" priority="285" stopIfTrue="1" operator="greaterThan">
      <formula>0</formula>
    </cfRule>
  </conditionalFormatting>
  <conditionalFormatting sqref="R37">
    <cfRule type="cellIs" dxfId="212" priority="284" stopIfTrue="1" operator="notEqual">
      <formula>0</formula>
    </cfRule>
  </conditionalFormatting>
  <conditionalFormatting sqref="Q37">
    <cfRule type="cellIs" dxfId="211" priority="283" stopIfTrue="1" operator="greaterThan">
      <formula>0</formula>
    </cfRule>
  </conditionalFormatting>
  <conditionalFormatting sqref="Q37">
    <cfRule type="cellIs" dxfId="210" priority="282" stopIfTrue="1" operator="notEqual">
      <formula>0</formula>
    </cfRule>
  </conditionalFormatting>
  <conditionalFormatting sqref="P37">
    <cfRule type="cellIs" dxfId="209" priority="281" stopIfTrue="1" operator="greaterThan">
      <formula>0</formula>
    </cfRule>
  </conditionalFormatting>
  <conditionalFormatting sqref="P37">
    <cfRule type="cellIs" dxfId="208" priority="280" stopIfTrue="1" operator="notEqual">
      <formula>0</formula>
    </cfRule>
  </conditionalFormatting>
  <conditionalFormatting sqref="J37">
    <cfRule type="cellIs" dxfId="207" priority="279" stopIfTrue="1" operator="greaterThan">
      <formula>0</formula>
    </cfRule>
  </conditionalFormatting>
  <conditionalFormatting sqref="J37">
    <cfRule type="cellIs" dxfId="206" priority="278" stopIfTrue="1" operator="notEqual">
      <formula>0</formula>
    </cfRule>
  </conditionalFormatting>
  <conditionalFormatting sqref="I37">
    <cfRule type="cellIs" dxfId="205" priority="277" stopIfTrue="1" operator="greaterThan">
      <formula>0</formula>
    </cfRule>
  </conditionalFormatting>
  <conditionalFormatting sqref="I37">
    <cfRule type="cellIs" dxfId="204" priority="276" stopIfTrue="1" operator="notEqual">
      <formula>0</formula>
    </cfRule>
  </conditionalFormatting>
  <conditionalFormatting sqref="T37">
    <cfRule type="cellIs" dxfId="203" priority="275" stopIfTrue="1" operator="greaterThan">
      <formula>0</formula>
    </cfRule>
  </conditionalFormatting>
  <conditionalFormatting sqref="T37">
    <cfRule type="cellIs" dxfId="202" priority="274" stopIfTrue="1" operator="notEqual">
      <formula>0</formula>
    </cfRule>
  </conditionalFormatting>
  <conditionalFormatting sqref="G38">
    <cfRule type="cellIs" dxfId="201" priority="273" stopIfTrue="1" operator="greaterThan">
      <formula>0</formula>
    </cfRule>
  </conditionalFormatting>
  <conditionalFormatting sqref="H38">
    <cfRule type="cellIs" dxfId="200" priority="272" stopIfTrue="1" operator="greaterThan">
      <formula>0</formula>
    </cfRule>
  </conditionalFormatting>
  <conditionalFormatting sqref="I38">
    <cfRule type="cellIs" dxfId="199" priority="271" stopIfTrue="1" operator="greaterThan">
      <formula>0</formula>
    </cfRule>
  </conditionalFormatting>
  <conditionalFormatting sqref="J38">
    <cfRule type="cellIs" dxfId="198" priority="270" stopIfTrue="1" operator="greaterThan">
      <formula>0</formula>
    </cfRule>
  </conditionalFormatting>
  <conditionalFormatting sqref="K38">
    <cfRule type="cellIs" dxfId="197" priority="269" stopIfTrue="1" operator="greaterThan">
      <formula>0</formula>
    </cfRule>
  </conditionalFormatting>
  <conditionalFormatting sqref="L38">
    <cfRule type="cellIs" dxfId="196" priority="268" stopIfTrue="1" operator="greaterThan">
      <formula>0</formula>
    </cfRule>
  </conditionalFormatting>
  <conditionalFormatting sqref="M38">
    <cfRule type="cellIs" dxfId="195" priority="267" stopIfTrue="1" operator="greaterThan">
      <formula>0</formula>
    </cfRule>
  </conditionalFormatting>
  <conditionalFormatting sqref="N38">
    <cfRule type="cellIs" dxfId="194" priority="266" stopIfTrue="1" operator="greaterThan">
      <formula>0</formula>
    </cfRule>
  </conditionalFormatting>
  <conditionalFormatting sqref="O38">
    <cfRule type="cellIs" dxfId="193" priority="265" stopIfTrue="1" operator="greaterThan">
      <formula>0</formula>
    </cfRule>
  </conditionalFormatting>
  <conditionalFormatting sqref="P38">
    <cfRule type="cellIs" dxfId="192" priority="264" stopIfTrue="1" operator="greaterThan">
      <formula>0</formula>
    </cfRule>
  </conditionalFormatting>
  <conditionalFormatting sqref="Q38">
    <cfRule type="cellIs" dxfId="191" priority="263" stopIfTrue="1" operator="greaterThan">
      <formula>0</formula>
    </cfRule>
  </conditionalFormatting>
  <conditionalFormatting sqref="R38">
    <cfRule type="cellIs" dxfId="190" priority="262" stopIfTrue="1" operator="greaterThan">
      <formula>0</formula>
    </cfRule>
  </conditionalFormatting>
  <conditionalFormatting sqref="S38">
    <cfRule type="cellIs" dxfId="189" priority="261" stopIfTrue="1" operator="greaterThan">
      <formula>0</formula>
    </cfRule>
  </conditionalFormatting>
  <conditionalFormatting sqref="T38">
    <cfRule type="cellIs" dxfId="188" priority="260" stopIfTrue="1" operator="greaterThan">
      <formula>0</formula>
    </cfRule>
  </conditionalFormatting>
  <conditionalFormatting sqref="H37">
    <cfRule type="cellIs" dxfId="187" priority="258" stopIfTrue="1" operator="greaterThan">
      <formula>0</formula>
    </cfRule>
  </conditionalFormatting>
  <conditionalFormatting sqref="M37">
    <cfRule type="cellIs" dxfId="186" priority="256" stopIfTrue="1" operator="greaterThan">
      <formula>0</formula>
    </cfRule>
  </conditionalFormatting>
  <conditionalFormatting sqref="O37">
    <cfRule type="cellIs" dxfId="185" priority="254" stopIfTrue="1" operator="greaterThan">
      <formula>0</formula>
    </cfRule>
  </conditionalFormatting>
  <conditionalFormatting sqref="G39">
    <cfRule type="cellIs" dxfId="184" priority="221" stopIfTrue="1" operator="greaterThan">
      <formula>0</formula>
    </cfRule>
  </conditionalFormatting>
  <conditionalFormatting sqref="L39">
    <cfRule type="cellIs" dxfId="183" priority="219" stopIfTrue="1" operator="greaterThan">
      <formula>0</formula>
    </cfRule>
  </conditionalFormatting>
  <conditionalFormatting sqref="N39">
    <cfRule type="cellIs" dxfId="182" priority="217" stopIfTrue="1" operator="greaterThan">
      <formula>0</formula>
    </cfRule>
  </conditionalFormatting>
  <conditionalFormatting sqref="K39">
    <cfRule type="cellIs" dxfId="181" priority="215" stopIfTrue="1" operator="greaterThan">
      <formula>0</formula>
    </cfRule>
  </conditionalFormatting>
  <conditionalFormatting sqref="S39">
    <cfRule type="cellIs" dxfId="180" priority="249" stopIfTrue="1" operator="greaterThan">
      <formula>0</formula>
    </cfRule>
  </conditionalFormatting>
  <conditionalFormatting sqref="U39:V39">
    <cfRule type="cellIs" dxfId="179" priority="252" stopIfTrue="1" operator="greaterThan">
      <formula>0</formula>
    </cfRule>
  </conditionalFormatting>
  <conditionalFormatting sqref="U40:V40">
    <cfRule type="cellIs" dxfId="178" priority="251" stopIfTrue="1" operator="greaterThan">
      <formula>0</formula>
    </cfRule>
  </conditionalFormatting>
  <conditionalFormatting sqref="U39">
    <cfRule type="cellIs" dxfId="177" priority="250" stopIfTrue="1" operator="notEqual">
      <formula>0</formula>
    </cfRule>
  </conditionalFormatting>
  <conditionalFormatting sqref="S39">
    <cfRule type="cellIs" dxfId="176" priority="248" stopIfTrue="1" operator="notEqual">
      <formula>0</formula>
    </cfRule>
  </conditionalFormatting>
  <conditionalFormatting sqref="R39">
    <cfRule type="cellIs" dxfId="175" priority="247" stopIfTrue="1" operator="greaterThan">
      <formula>0</formula>
    </cfRule>
  </conditionalFormatting>
  <conditionalFormatting sqref="R39">
    <cfRule type="cellIs" dxfId="174" priority="246" stopIfTrue="1" operator="notEqual">
      <formula>0</formula>
    </cfRule>
  </conditionalFormatting>
  <conditionalFormatting sqref="Q39">
    <cfRule type="cellIs" dxfId="173" priority="245" stopIfTrue="1" operator="greaterThan">
      <formula>0</formula>
    </cfRule>
  </conditionalFormatting>
  <conditionalFormatting sqref="Q39">
    <cfRule type="cellIs" dxfId="172" priority="244" stopIfTrue="1" operator="notEqual">
      <formula>0</formula>
    </cfRule>
  </conditionalFormatting>
  <conditionalFormatting sqref="P39">
    <cfRule type="cellIs" dxfId="171" priority="243" stopIfTrue="1" operator="greaterThan">
      <formula>0</formula>
    </cfRule>
  </conditionalFormatting>
  <conditionalFormatting sqref="P39">
    <cfRule type="cellIs" dxfId="170" priority="242" stopIfTrue="1" operator="notEqual">
      <formula>0</formula>
    </cfRule>
  </conditionalFormatting>
  <conditionalFormatting sqref="J39">
    <cfRule type="cellIs" dxfId="169" priority="241" stopIfTrue="1" operator="greaterThan">
      <formula>0</formula>
    </cfRule>
  </conditionalFormatting>
  <conditionalFormatting sqref="J39">
    <cfRule type="cellIs" dxfId="168" priority="240" stopIfTrue="1" operator="notEqual">
      <formula>0</formula>
    </cfRule>
  </conditionalFormatting>
  <conditionalFormatting sqref="I39">
    <cfRule type="cellIs" dxfId="167" priority="239" stopIfTrue="1" operator="greaterThan">
      <formula>0</formula>
    </cfRule>
  </conditionalFormatting>
  <conditionalFormatting sqref="I39">
    <cfRule type="cellIs" dxfId="166" priority="238" stopIfTrue="1" operator="notEqual">
      <formula>0</formula>
    </cfRule>
  </conditionalFormatting>
  <conditionalFormatting sqref="T39">
    <cfRule type="cellIs" dxfId="165" priority="237" stopIfTrue="1" operator="greaterThan">
      <formula>0</formula>
    </cfRule>
  </conditionalFormatting>
  <conditionalFormatting sqref="T39">
    <cfRule type="cellIs" dxfId="164" priority="236" stopIfTrue="1" operator="notEqual">
      <formula>0</formula>
    </cfRule>
  </conditionalFormatting>
  <conditionalFormatting sqref="G40">
    <cfRule type="cellIs" dxfId="163" priority="235" stopIfTrue="1" operator="greaterThan">
      <formula>0</formula>
    </cfRule>
  </conditionalFormatting>
  <conditionalFormatting sqref="H40">
    <cfRule type="cellIs" dxfId="162" priority="234" stopIfTrue="1" operator="greaterThan">
      <formula>0</formula>
    </cfRule>
  </conditionalFormatting>
  <conditionalFormatting sqref="I40">
    <cfRule type="cellIs" dxfId="161" priority="233" stopIfTrue="1" operator="greaterThan">
      <formula>0</formula>
    </cfRule>
  </conditionalFormatting>
  <conditionalFormatting sqref="J40">
    <cfRule type="cellIs" dxfId="160" priority="232" stopIfTrue="1" operator="greaterThan">
      <formula>0</formula>
    </cfRule>
  </conditionalFormatting>
  <conditionalFormatting sqref="K40">
    <cfRule type="cellIs" dxfId="159" priority="231" stopIfTrue="1" operator="greaterThan">
      <formula>0</formula>
    </cfRule>
  </conditionalFormatting>
  <conditionalFormatting sqref="L40">
    <cfRule type="cellIs" dxfId="158" priority="230" stopIfTrue="1" operator="greaterThan">
      <formula>0</formula>
    </cfRule>
  </conditionalFormatting>
  <conditionalFormatting sqref="M40">
    <cfRule type="cellIs" dxfId="157" priority="229" stopIfTrue="1" operator="greaterThan">
      <formula>0</formula>
    </cfRule>
  </conditionalFormatting>
  <conditionalFormatting sqref="N40">
    <cfRule type="cellIs" dxfId="156" priority="228" stopIfTrue="1" operator="greaterThan">
      <formula>0</formula>
    </cfRule>
  </conditionalFormatting>
  <conditionalFormatting sqref="O40">
    <cfRule type="cellIs" dxfId="155" priority="227" stopIfTrue="1" operator="greaterThan">
      <formula>0</formula>
    </cfRule>
  </conditionalFormatting>
  <conditionalFormatting sqref="P40">
    <cfRule type="cellIs" dxfId="154" priority="226" stopIfTrue="1" operator="greaterThan">
      <formula>0</formula>
    </cfRule>
  </conditionalFormatting>
  <conditionalFormatting sqref="Q40">
    <cfRule type="cellIs" dxfId="153" priority="225" stopIfTrue="1" operator="greaterThan">
      <formula>0</formula>
    </cfRule>
  </conditionalFormatting>
  <conditionalFormatting sqref="R40">
    <cfRule type="cellIs" dxfId="152" priority="224" stopIfTrue="1" operator="greaterThan">
      <formula>0</formula>
    </cfRule>
  </conditionalFormatting>
  <conditionalFormatting sqref="S40">
    <cfRule type="cellIs" dxfId="151" priority="223" stopIfTrue="1" operator="greaterThan">
      <formula>0</formula>
    </cfRule>
  </conditionalFormatting>
  <conditionalFormatting sqref="T40">
    <cfRule type="cellIs" dxfId="150" priority="222" stopIfTrue="1" operator="greaterThan">
      <formula>0</formula>
    </cfRule>
  </conditionalFormatting>
  <conditionalFormatting sqref="H39">
    <cfRule type="cellIs" dxfId="149" priority="220" stopIfTrue="1" operator="greaterThan">
      <formula>0</formula>
    </cfRule>
  </conditionalFormatting>
  <conditionalFormatting sqref="M39">
    <cfRule type="cellIs" dxfId="148" priority="218" stopIfTrue="1" operator="greaterThan">
      <formula>0</formula>
    </cfRule>
  </conditionalFormatting>
  <conditionalFormatting sqref="O39">
    <cfRule type="cellIs" dxfId="147" priority="216" stopIfTrue="1" operator="greaterThan">
      <formula>0</formula>
    </cfRule>
  </conditionalFormatting>
  <conditionalFormatting sqref="U57:V57">
    <cfRule type="cellIs" dxfId="146" priority="214" stopIfTrue="1" operator="greaterThan">
      <formula>0</formula>
    </cfRule>
  </conditionalFormatting>
  <conditionalFormatting sqref="U58:V58">
    <cfRule type="cellIs" dxfId="145" priority="213" stopIfTrue="1" operator="greaterThan">
      <formula>0</formula>
    </cfRule>
  </conditionalFormatting>
  <conditionalFormatting sqref="I57">
    <cfRule type="cellIs" dxfId="144" priority="196" stopIfTrue="1" operator="greaterThan">
      <formula>0</formula>
    </cfRule>
  </conditionalFormatting>
  <conditionalFormatting sqref="I58">
    <cfRule type="cellIs" dxfId="143" priority="195" stopIfTrue="1" operator="greaterThan">
      <formula>0</formula>
    </cfRule>
  </conditionalFormatting>
  <conditionalFormatting sqref="S58">
    <cfRule type="cellIs" dxfId="142" priority="211" stopIfTrue="1" operator="greaterThan">
      <formula>0</formula>
    </cfRule>
  </conditionalFormatting>
  <conditionalFormatting sqref="S57">
    <cfRule type="cellIs" dxfId="141" priority="212" stopIfTrue="1" operator="greaterThan">
      <formula>0</formula>
    </cfRule>
  </conditionalFormatting>
  <conditionalFormatting sqref="R58">
    <cfRule type="cellIs" dxfId="140" priority="209" stopIfTrue="1" operator="greaterThan">
      <formula>0</formula>
    </cfRule>
  </conditionalFormatting>
  <conditionalFormatting sqref="Q58">
    <cfRule type="cellIs" dxfId="139" priority="208" stopIfTrue="1" operator="greaterThan">
      <formula>0</formula>
    </cfRule>
  </conditionalFormatting>
  <conditionalFormatting sqref="R57">
    <cfRule type="cellIs" dxfId="138" priority="210" stopIfTrue="1" operator="greaterThan">
      <formula>0</formula>
    </cfRule>
  </conditionalFormatting>
  <conditionalFormatting sqref="P58">
    <cfRule type="cellIs" dxfId="137" priority="207" stopIfTrue="1" operator="greaterThan">
      <formula>0</formula>
    </cfRule>
  </conditionalFormatting>
  <conditionalFormatting sqref="O58">
    <cfRule type="cellIs" dxfId="136" priority="206" stopIfTrue="1" operator="greaterThan">
      <formula>0</formula>
    </cfRule>
  </conditionalFormatting>
  <conditionalFormatting sqref="N58">
    <cfRule type="cellIs" dxfId="135" priority="205" stopIfTrue="1" operator="greaterThan">
      <formula>0</formula>
    </cfRule>
  </conditionalFormatting>
  <conditionalFormatting sqref="M58">
    <cfRule type="cellIs" dxfId="134" priority="203" stopIfTrue="1" operator="greaterThan">
      <formula>0</formula>
    </cfRule>
  </conditionalFormatting>
  <conditionalFormatting sqref="L58">
    <cfRule type="cellIs" dxfId="133" priority="201" stopIfTrue="1" operator="greaterThan">
      <formula>0</formula>
    </cfRule>
  </conditionalFormatting>
  <conditionalFormatting sqref="M57">
    <cfRule type="cellIs" dxfId="132" priority="204" stopIfTrue="1" operator="greaterThan">
      <formula>0</formula>
    </cfRule>
  </conditionalFormatting>
  <conditionalFormatting sqref="K58">
    <cfRule type="cellIs" dxfId="131" priority="199" stopIfTrue="1" operator="greaterThan">
      <formula>0</formula>
    </cfRule>
  </conditionalFormatting>
  <conditionalFormatting sqref="L57">
    <cfRule type="cellIs" dxfId="130" priority="202" stopIfTrue="1" operator="greaterThan">
      <formula>0</formula>
    </cfRule>
  </conditionalFormatting>
  <conditionalFormatting sqref="J58">
    <cfRule type="cellIs" dxfId="129" priority="197" stopIfTrue="1" operator="greaterThan">
      <formula>0</formula>
    </cfRule>
  </conditionalFormatting>
  <conditionalFormatting sqref="K57">
    <cfRule type="cellIs" dxfId="128" priority="200" stopIfTrue="1" operator="greaterThan">
      <formula>0</formula>
    </cfRule>
  </conditionalFormatting>
  <conditionalFormatting sqref="J57">
    <cfRule type="cellIs" dxfId="127" priority="198" stopIfTrue="1" operator="greaterThan">
      <formula>0</formula>
    </cfRule>
  </conditionalFormatting>
  <conditionalFormatting sqref="H58">
    <cfRule type="cellIs" dxfId="126" priority="193" stopIfTrue="1" operator="greaterThan">
      <formula>0</formula>
    </cfRule>
  </conditionalFormatting>
  <conditionalFormatting sqref="G58">
    <cfRule type="cellIs" dxfId="125" priority="191" stopIfTrue="1" operator="greaterThan">
      <formula>0</formula>
    </cfRule>
  </conditionalFormatting>
  <conditionalFormatting sqref="H57">
    <cfRule type="cellIs" dxfId="124" priority="194" stopIfTrue="1" operator="greaterThan">
      <formula>0</formula>
    </cfRule>
  </conditionalFormatting>
  <conditionalFormatting sqref="G57">
    <cfRule type="cellIs" dxfId="123" priority="192" stopIfTrue="1" operator="greaterThan">
      <formula>0</formula>
    </cfRule>
  </conditionalFormatting>
  <conditionalFormatting sqref="T57">
    <cfRule type="cellIs" dxfId="122" priority="190" stopIfTrue="1" operator="greaterThan">
      <formula>0</formula>
    </cfRule>
  </conditionalFormatting>
  <conditionalFormatting sqref="T58">
    <cfRule type="cellIs" dxfId="121" priority="189" stopIfTrue="1" operator="greaterThan">
      <formula>0</formula>
    </cfRule>
  </conditionalFormatting>
  <conditionalFormatting sqref="Q57">
    <cfRule type="cellIs" dxfId="120" priority="188" stopIfTrue="1" operator="greaterThan">
      <formula>0</formula>
    </cfRule>
  </conditionalFormatting>
  <conditionalFormatting sqref="Q57">
    <cfRule type="cellIs" dxfId="119" priority="187" stopIfTrue="1" operator="notEqual">
      <formula>0</formula>
    </cfRule>
  </conditionalFormatting>
  <conditionalFormatting sqref="P57">
    <cfRule type="cellIs" dxfId="118" priority="186" stopIfTrue="1" operator="greaterThan">
      <formula>0</formula>
    </cfRule>
  </conditionalFormatting>
  <conditionalFormatting sqref="P57">
    <cfRule type="cellIs" dxfId="117" priority="185" stopIfTrue="1" operator="notEqual">
      <formula>0</formula>
    </cfRule>
  </conditionalFormatting>
  <conditionalFormatting sqref="O57">
    <cfRule type="cellIs" dxfId="116" priority="184" stopIfTrue="1" operator="greaterThan">
      <formula>0</formula>
    </cfRule>
  </conditionalFormatting>
  <conditionalFormatting sqref="O57">
    <cfRule type="cellIs" dxfId="115" priority="183" stopIfTrue="1" operator="notEqual">
      <formula>0</formula>
    </cfRule>
  </conditionalFormatting>
  <conditionalFormatting sqref="N57">
    <cfRule type="cellIs" dxfId="114" priority="182" stopIfTrue="1" operator="greaterThan">
      <formula>0</formula>
    </cfRule>
  </conditionalFormatting>
  <conditionalFormatting sqref="N57">
    <cfRule type="cellIs" dxfId="113" priority="181" stopIfTrue="1" operator="notEqual">
      <formula>0</formula>
    </cfRule>
  </conditionalFormatting>
  <conditionalFormatting sqref="U59:V59">
    <cfRule type="cellIs" dxfId="112" priority="180" stopIfTrue="1" operator="greaterThan">
      <formula>0</formula>
    </cfRule>
  </conditionalFormatting>
  <conditionalFormatting sqref="U60:V60">
    <cfRule type="cellIs" dxfId="111" priority="179" stopIfTrue="1" operator="greaterThan">
      <formula>0</formula>
    </cfRule>
  </conditionalFormatting>
  <conditionalFormatting sqref="I59">
    <cfRule type="cellIs" dxfId="110" priority="162" stopIfTrue="1" operator="greaterThan">
      <formula>0</formula>
    </cfRule>
  </conditionalFormatting>
  <conditionalFormatting sqref="I60">
    <cfRule type="cellIs" dxfId="109" priority="161" stopIfTrue="1" operator="greaterThan">
      <formula>0</formula>
    </cfRule>
  </conditionalFormatting>
  <conditionalFormatting sqref="S60">
    <cfRule type="cellIs" dxfId="108" priority="177" stopIfTrue="1" operator="greaterThan">
      <formula>0</formula>
    </cfRule>
  </conditionalFormatting>
  <conditionalFormatting sqref="S59">
    <cfRule type="cellIs" dxfId="107" priority="178" stopIfTrue="1" operator="greaterThan">
      <formula>0</formula>
    </cfRule>
  </conditionalFormatting>
  <conditionalFormatting sqref="R60">
    <cfRule type="cellIs" dxfId="106" priority="175" stopIfTrue="1" operator="greaterThan">
      <formula>0</formula>
    </cfRule>
  </conditionalFormatting>
  <conditionalFormatting sqref="Q60">
    <cfRule type="cellIs" dxfId="105" priority="174" stopIfTrue="1" operator="greaterThan">
      <formula>0</formula>
    </cfRule>
  </conditionalFormatting>
  <conditionalFormatting sqref="R59">
    <cfRule type="cellIs" dxfId="104" priority="176" stopIfTrue="1" operator="greaterThan">
      <formula>0</formula>
    </cfRule>
  </conditionalFormatting>
  <conditionalFormatting sqref="P60">
    <cfRule type="cellIs" dxfId="103" priority="173" stopIfTrue="1" operator="greaterThan">
      <formula>0</formula>
    </cfRule>
  </conditionalFormatting>
  <conditionalFormatting sqref="O60">
    <cfRule type="cellIs" dxfId="102" priority="172" stopIfTrue="1" operator="greaterThan">
      <formula>0</formula>
    </cfRule>
  </conditionalFormatting>
  <conditionalFormatting sqref="N60">
    <cfRule type="cellIs" dxfId="101" priority="171" stopIfTrue="1" operator="greaterThan">
      <formula>0</formula>
    </cfRule>
  </conditionalFormatting>
  <conditionalFormatting sqref="M60">
    <cfRule type="cellIs" dxfId="100" priority="169" stopIfTrue="1" operator="greaterThan">
      <formula>0</formula>
    </cfRule>
  </conditionalFormatting>
  <conditionalFormatting sqref="L60">
    <cfRule type="cellIs" dxfId="99" priority="167" stopIfTrue="1" operator="greaterThan">
      <formula>0</formula>
    </cfRule>
  </conditionalFormatting>
  <conditionalFormatting sqref="M59">
    <cfRule type="cellIs" dxfId="98" priority="170" stopIfTrue="1" operator="greaterThan">
      <formula>0</formula>
    </cfRule>
  </conditionalFormatting>
  <conditionalFormatting sqref="K60">
    <cfRule type="cellIs" dxfId="97" priority="165" stopIfTrue="1" operator="greaterThan">
      <formula>0</formula>
    </cfRule>
  </conditionalFormatting>
  <conditionalFormatting sqref="L59">
    <cfRule type="cellIs" dxfId="96" priority="168" stopIfTrue="1" operator="greaterThan">
      <formula>0</formula>
    </cfRule>
  </conditionalFormatting>
  <conditionalFormatting sqref="J60">
    <cfRule type="cellIs" dxfId="95" priority="163" stopIfTrue="1" operator="greaterThan">
      <formula>0</formula>
    </cfRule>
  </conditionalFormatting>
  <conditionalFormatting sqref="K59">
    <cfRule type="cellIs" dxfId="94" priority="166" stopIfTrue="1" operator="greaterThan">
      <formula>0</formula>
    </cfRule>
  </conditionalFormatting>
  <conditionalFormatting sqref="J59">
    <cfRule type="cellIs" dxfId="93" priority="164" stopIfTrue="1" operator="greaterThan">
      <formula>0</formula>
    </cfRule>
  </conditionalFormatting>
  <conditionalFormatting sqref="H60">
    <cfRule type="cellIs" dxfId="92" priority="159" stopIfTrue="1" operator="greaterThan">
      <formula>0</formula>
    </cfRule>
  </conditionalFormatting>
  <conditionalFormatting sqref="G60">
    <cfRule type="cellIs" dxfId="91" priority="157" stopIfTrue="1" operator="greaterThan">
      <formula>0</formula>
    </cfRule>
  </conditionalFormatting>
  <conditionalFormatting sqref="H59">
    <cfRule type="cellIs" dxfId="90" priority="160" stopIfTrue="1" operator="greaterThan">
      <formula>0</formula>
    </cfRule>
  </conditionalFormatting>
  <conditionalFormatting sqref="G59">
    <cfRule type="cellIs" dxfId="89" priority="158" stopIfTrue="1" operator="greaterThan">
      <formula>0</formula>
    </cfRule>
  </conditionalFormatting>
  <conditionalFormatting sqref="T59">
    <cfRule type="cellIs" dxfId="88" priority="156" stopIfTrue="1" operator="greaterThan">
      <formula>0</formula>
    </cfRule>
  </conditionalFormatting>
  <conditionalFormatting sqref="T60">
    <cfRule type="cellIs" dxfId="87" priority="155" stopIfTrue="1" operator="greaterThan">
      <formula>0</formula>
    </cfRule>
  </conditionalFormatting>
  <conditionalFormatting sqref="Q59">
    <cfRule type="cellIs" dxfId="86" priority="154" stopIfTrue="1" operator="greaterThan">
      <formula>0</formula>
    </cfRule>
  </conditionalFormatting>
  <conditionalFormatting sqref="Q59">
    <cfRule type="cellIs" dxfId="85" priority="153" stopIfTrue="1" operator="notEqual">
      <formula>0</formula>
    </cfRule>
  </conditionalFormatting>
  <conditionalFormatting sqref="P59">
    <cfRule type="cellIs" dxfId="84" priority="152" stopIfTrue="1" operator="greaterThan">
      <formula>0</formula>
    </cfRule>
  </conditionalFormatting>
  <conditionalFormatting sqref="P59">
    <cfRule type="cellIs" dxfId="83" priority="151" stopIfTrue="1" operator="notEqual">
      <formula>0</formula>
    </cfRule>
  </conditionalFormatting>
  <conditionalFormatting sqref="O59">
    <cfRule type="cellIs" dxfId="82" priority="150" stopIfTrue="1" operator="greaterThan">
      <formula>0</formula>
    </cfRule>
  </conditionalFormatting>
  <conditionalFormatting sqref="O59">
    <cfRule type="cellIs" dxfId="81" priority="149" stopIfTrue="1" operator="notEqual">
      <formula>0</formula>
    </cfRule>
  </conditionalFormatting>
  <conditionalFormatting sqref="N59">
    <cfRule type="cellIs" dxfId="80" priority="148" stopIfTrue="1" operator="greaterThan">
      <formula>0</formula>
    </cfRule>
  </conditionalFormatting>
  <conditionalFormatting sqref="N59">
    <cfRule type="cellIs" dxfId="79" priority="147" stopIfTrue="1" operator="notEqual">
      <formula>0</formula>
    </cfRule>
  </conditionalFormatting>
  <conditionalFormatting sqref="N65">
    <cfRule type="cellIs" dxfId="78" priority="38" stopIfTrue="1" operator="greaterThan">
      <formula>0</formula>
    </cfRule>
  </conditionalFormatting>
  <conditionalFormatting sqref="N66">
    <cfRule type="cellIs" dxfId="77" priority="37" stopIfTrue="1" operator="greaterThan">
      <formula>0</formula>
    </cfRule>
  </conditionalFormatting>
  <conditionalFormatting sqref="U66:V66">
    <cfRule type="cellIs" dxfId="76" priority="49" stopIfTrue="1" operator="greaterThan">
      <formula>0</formula>
    </cfRule>
  </conditionalFormatting>
  <conditionalFormatting sqref="S66">
    <cfRule type="cellIs" dxfId="75" priority="47" stopIfTrue="1" operator="greaterThan">
      <formula>0</formula>
    </cfRule>
  </conditionalFormatting>
  <conditionalFormatting sqref="R66">
    <cfRule type="cellIs" dxfId="74" priority="45" stopIfTrue="1" operator="greaterThan">
      <formula>0</formula>
    </cfRule>
  </conditionalFormatting>
  <conditionalFormatting sqref="Q66">
    <cfRule type="cellIs" dxfId="73" priority="43" stopIfTrue="1" operator="greaterThan">
      <formula>0</formula>
    </cfRule>
  </conditionalFormatting>
  <conditionalFormatting sqref="R65">
    <cfRule type="cellIs" dxfId="72" priority="46" stopIfTrue="1" operator="greaterThan">
      <formula>0</formula>
    </cfRule>
  </conditionalFormatting>
  <conditionalFormatting sqref="P66">
    <cfRule type="cellIs" dxfId="71" priority="41" stopIfTrue="1" operator="greaterThan">
      <formula>0</formula>
    </cfRule>
  </conditionalFormatting>
  <conditionalFormatting sqref="Q65">
    <cfRule type="cellIs" dxfId="70" priority="44" stopIfTrue="1" operator="greaterThan">
      <formula>0</formula>
    </cfRule>
  </conditionalFormatting>
  <conditionalFormatting sqref="O66">
    <cfRule type="cellIs" dxfId="69" priority="39" stopIfTrue="1" operator="greaterThan">
      <formula>0</formula>
    </cfRule>
  </conditionalFormatting>
  <conditionalFormatting sqref="P65">
    <cfRule type="cellIs" dxfId="68" priority="42" stopIfTrue="1" operator="greaterThan">
      <formula>0</formula>
    </cfRule>
  </conditionalFormatting>
  <conditionalFormatting sqref="O65">
    <cfRule type="cellIs" dxfId="67" priority="40" stopIfTrue="1" operator="greaterThan">
      <formula>0</formula>
    </cfRule>
  </conditionalFormatting>
  <conditionalFormatting sqref="M66">
    <cfRule type="cellIs" dxfId="66" priority="35" stopIfTrue="1" operator="greaterThan">
      <formula>0</formula>
    </cfRule>
  </conditionalFormatting>
  <conditionalFormatting sqref="L66">
    <cfRule type="cellIs" dxfId="65" priority="33" stopIfTrue="1" operator="greaterThan">
      <formula>0</formula>
    </cfRule>
  </conditionalFormatting>
  <conditionalFormatting sqref="M65">
    <cfRule type="cellIs" dxfId="64" priority="36" stopIfTrue="1" operator="greaterThan">
      <formula>0</formula>
    </cfRule>
  </conditionalFormatting>
  <conditionalFormatting sqref="L65">
    <cfRule type="cellIs" dxfId="63" priority="34" stopIfTrue="1" operator="greaterThan">
      <formula>0</formula>
    </cfRule>
  </conditionalFormatting>
  <conditionalFormatting sqref="K65">
    <cfRule type="cellIs" dxfId="62" priority="32" stopIfTrue="1" operator="greaterThan">
      <formula>0</formula>
    </cfRule>
  </conditionalFormatting>
  <conditionalFormatting sqref="K66">
    <cfRule type="cellIs" dxfId="61" priority="31" stopIfTrue="1" operator="greaterThan">
      <formula>0</formula>
    </cfRule>
  </conditionalFormatting>
  <conditionalFormatting sqref="J65">
    <cfRule type="cellIs" dxfId="60" priority="30" stopIfTrue="1" operator="greaterThan">
      <formula>0</formula>
    </cfRule>
  </conditionalFormatting>
  <conditionalFormatting sqref="I65">
    <cfRule type="cellIs" dxfId="59" priority="28" stopIfTrue="1" operator="greaterThan">
      <formula>0</formula>
    </cfRule>
  </conditionalFormatting>
  <conditionalFormatting sqref="H65">
    <cfRule type="cellIs" dxfId="58" priority="26" stopIfTrue="1" operator="greaterThan">
      <formula>0</formula>
    </cfRule>
  </conditionalFormatting>
  <conditionalFormatting sqref="T65">
    <cfRule type="cellIs" dxfId="57" priority="24" stopIfTrue="1" operator="greaterThan">
      <formula>0</formula>
    </cfRule>
  </conditionalFormatting>
  <conditionalFormatting sqref="U61:V61">
    <cfRule type="cellIs" dxfId="56" priority="112" stopIfTrue="1" operator="greaterThan">
      <formula>0</formula>
    </cfRule>
  </conditionalFormatting>
  <conditionalFormatting sqref="U62:V62">
    <cfRule type="cellIs" dxfId="55" priority="111" stopIfTrue="1" operator="greaterThan">
      <formula>0</formula>
    </cfRule>
  </conditionalFormatting>
  <conditionalFormatting sqref="I61">
    <cfRule type="cellIs" dxfId="54" priority="94" stopIfTrue="1" operator="greaterThan">
      <formula>0</formula>
    </cfRule>
  </conditionalFormatting>
  <conditionalFormatting sqref="I62">
    <cfRule type="cellIs" dxfId="53" priority="93" stopIfTrue="1" operator="greaterThan">
      <formula>0</formula>
    </cfRule>
  </conditionalFormatting>
  <conditionalFormatting sqref="S62">
    <cfRule type="cellIs" dxfId="52" priority="109" stopIfTrue="1" operator="greaterThan">
      <formula>0</formula>
    </cfRule>
  </conditionalFormatting>
  <conditionalFormatting sqref="S61">
    <cfRule type="cellIs" dxfId="51" priority="110" stopIfTrue="1" operator="greaterThan">
      <formula>0</formula>
    </cfRule>
  </conditionalFormatting>
  <conditionalFormatting sqref="R62">
    <cfRule type="cellIs" dxfId="50" priority="107" stopIfTrue="1" operator="greaterThan">
      <formula>0</formula>
    </cfRule>
  </conditionalFormatting>
  <conditionalFormatting sqref="Q62">
    <cfRule type="cellIs" dxfId="49" priority="106" stopIfTrue="1" operator="greaterThan">
      <formula>0</formula>
    </cfRule>
  </conditionalFormatting>
  <conditionalFormatting sqref="R61">
    <cfRule type="cellIs" dxfId="48" priority="108" stopIfTrue="1" operator="greaterThan">
      <formula>0</formula>
    </cfRule>
  </conditionalFormatting>
  <conditionalFormatting sqref="P62">
    <cfRule type="cellIs" dxfId="47" priority="105" stopIfTrue="1" operator="greaterThan">
      <formula>0</formula>
    </cfRule>
  </conditionalFormatting>
  <conditionalFormatting sqref="O62">
    <cfRule type="cellIs" dxfId="46" priority="104" stopIfTrue="1" operator="greaterThan">
      <formula>0</formula>
    </cfRule>
  </conditionalFormatting>
  <conditionalFormatting sqref="N62">
    <cfRule type="cellIs" dxfId="45" priority="103" stopIfTrue="1" operator="greaterThan">
      <formula>0</formula>
    </cfRule>
  </conditionalFormatting>
  <conditionalFormatting sqref="M62">
    <cfRule type="cellIs" dxfId="44" priority="101" stopIfTrue="1" operator="greaterThan">
      <formula>0</formula>
    </cfRule>
  </conditionalFormatting>
  <conditionalFormatting sqref="L62">
    <cfRule type="cellIs" dxfId="43" priority="99" stopIfTrue="1" operator="greaterThan">
      <formula>0</formula>
    </cfRule>
  </conditionalFormatting>
  <conditionalFormatting sqref="M61">
    <cfRule type="cellIs" dxfId="42" priority="102" stopIfTrue="1" operator="greaterThan">
      <formula>0</formula>
    </cfRule>
  </conditionalFormatting>
  <conditionalFormatting sqref="K62">
    <cfRule type="cellIs" dxfId="41" priority="97" stopIfTrue="1" operator="greaterThan">
      <formula>0</formula>
    </cfRule>
  </conditionalFormatting>
  <conditionalFormatting sqref="L61">
    <cfRule type="cellIs" dxfId="40" priority="100" stopIfTrue="1" operator="greaterThan">
      <formula>0</formula>
    </cfRule>
  </conditionalFormatting>
  <conditionalFormatting sqref="J62">
    <cfRule type="cellIs" dxfId="39" priority="95" stopIfTrue="1" operator="greaterThan">
      <formula>0</formula>
    </cfRule>
  </conditionalFormatting>
  <conditionalFormatting sqref="K61">
    <cfRule type="cellIs" dxfId="38" priority="98" stopIfTrue="1" operator="greaterThan">
      <formula>0</formula>
    </cfRule>
  </conditionalFormatting>
  <conditionalFormatting sqref="J61">
    <cfRule type="cellIs" dxfId="37" priority="96" stopIfTrue="1" operator="greaterThan">
      <formula>0</formula>
    </cfRule>
  </conditionalFormatting>
  <conditionalFormatting sqref="H62">
    <cfRule type="cellIs" dxfId="36" priority="91" stopIfTrue="1" operator="greaterThan">
      <formula>0</formula>
    </cfRule>
  </conditionalFormatting>
  <conditionalFormatting sqref="G62">
    <cfRule type="cellIs" dxfId="35" priority="89" stopIfTrue="1" operator="greaterThan">
      <formula>0</formula>
    </cfRule>
  </conditionalFormatting>
  <conditionalFormatting sqref="H61">
    <cfRule type="cellIs" dxfId="34" priority="92" stopIfTrue="1" operator="greaterThan">
      <formula>0</formula>
    </cfRule>
  </conditionalFormatting>
  <conditionalFormatting sqref="G61">
    <cfRule type="cellIs" dxfId="33" priority="90" stopIfTrue="1" operator="greaterThan">
      <formula>0</formula>
    </cfRule>
  </conditionalFormatting>
  <conditionalFormatting sqref="T61">
    <cfRule type="cellIs" dxfId="32" priority="88" stopIfTrue="1" operator="greaterThan">
      <formula>0</formula>
    </cfRule>
  </conditionalFormatting>
  <conditionalFormatting sqref="T62">
    <cfRule type="cellIs" dxfId="31" priority="87" stopIfTrue="1" operator="greaterThan">
      <formula>0</formula>
    </cfRule>
  </conditionalFormatting>
  <conditionalFormatting sqref="Q61">
    <cfRule type="cellIs" dxfId="30" priority="86" stopIfTrue="1" operator="greaterThan">
      <formula>0</formula>
    </cfRule>
  </conditionalFormatting>
  <conditionalFormatting sqref="Q61">
    <cfRule type="cellIs" dxfId="29" priority="85" stopIfTrue="1" operator="notEqual">
      <formula>0</formula>
    </cfRule>
  </conditionalFormatting>
  <conditionalFormatting sqref="P61">
    <cfRule type="cellIs" dxfId="28" priority="84" stopIfTrue="1" operator="greaterThan">
      <formula>0</formula>
    </cfRule>
  </conditionalFormatting>
  <conditionalFormatting sqref="P61">
    <cfRule type="cellIs" dxfId="27" priority="83" stopIfTrue="1" operator="notEqual">
      <formula>0</formula>
    </cfRule>
  </conditionalFormatting>
  <conditionalFormatting sqref="O61">
    <cfRule type="cellIs" dxfId="26" priority="82" stopIfTrue="1" operator="greaterThan">
      <formula>0</formula>
    </cfRule>
  </conditionalFormatting>
  <conditionalFormatting sqref="O61">
    <cfRule type="cellIs" dxfId="25" priority="81" stopIfTrue="1" operator="notEqual">
      <formula>0</formula>
    </cfRule>
  </conditionalFormatting>
  <conditionalFormatting sqref="N61">
    <cfRule type="cellIs" dxfId="24" priority="80" stopIfTrue="1" operator="greaterThan">
      <formula>0</formula>
    </cfRule>
  </conditionalFormatting>
  <conditionalFormatting sqref="N61">
    <cfRule type="cellIs" dxfId="23" priority="79" stopIfTrue="1" operator="notEqual">
      <formula>0</formula>
    </cfRule>
  </conditionalFormatting>
  <conditionalFormatting sqref="U65:V65">
    <cfRule type="cellIs" dxfId="22" priority="50" stopIfTrue="1" operator="greaterThan">
      <formula>0</formula>
    </cfRule>
  </conditionalFormatting>
  <conditionalFormatting sqref="I66">
    <cfRule type="cellIs" dxfId="21" priority="27" stopIfTrue="1" operator="greaterThan">
      <formula>0</formula>
    </cfRule>
  </conditionalFormatting>
  <conditionalFormatting sqref="H66">
    <cfRule type="cellIs" dxfId="20" priority="25" stopIfTrue="1" operator="greaterThan">
      <formula>0</formula>
    </cfRule>
  </conditionalFormatting>
  <conditionalFormatting sqref="S65">
    <cfRule type="cellIs" dxfId="19" priority="48" stopIfTrue="1" operator="greaterThan">
      <formula>0</formula>
    </cfRule>
  </conditionalFormatting>
  <conditionalFormatting sqref="J66">
    <cfRule type="cellIs" dxfId="18" priority="29" stopIfTrue="1" operator="greaterThan">
      <formula>0</formula>
    </cfRule>
  </conditionalFormatting>
  <conditionalFormatting sqref="T66">
    <cfRule type="cellIs" dxfId="17" priority="23" stopIfTrue="1" operator="greaterThan">
      <formula>0</formula>
    </cfRule>
  </conditionalFormatting>
  <conditionalFormatting sqref="T87">
    <cfRule type="cellIs" dxfId="16" priority="18" stopIfTrue="1" operator="greaterThan">
      <formula>0</formula>
    </cfRule>
  </conditionalFormatting>
  <conditionalFormatting sqref="S87">
    <cfRule type="cellIs" dxfId="15" priority="19" stopIfTrue="1" operator="greaterThan">
      <formula>0</formula>
    </cfRule>
  </conditionalFormatting>
  <conditionalFormatting sqref="U87">
    <cfRule type="cellIs" dxfId="14" priority="17" stopIfTrue="1" operator="greaterThan">
      <formula>0</formula>
    </cfRule>
  </conditionalFormatting>
  <conditionalFormatting sqref="R112">
    <cfRule type="cellIs" dxfId="13" priority="14" stopIfTrue="1" operator="greaterThan">
      <formula>0</formula>
    </cfRule>
  </conditionalFormatting>
  <conditionalFormatting sqref="R112">
    <cfRule type="cellIs" dxfId="12" priority="13" stopIfTrue="1" operator="notEqual">
      <formula>0</formula>
    </cfRule>
  </conditionalFormatting>
  <conditionalFormatting sqref="I112">
    <cfRule type="cellIs" dxfId="11" priority="12" stopIfTrue="1" operator="greaterThan">
      <formula>0</formula>
    </cfRule>
  </conditionalFormatting>
  <conditionalFormatting sqref="I112">
    <cfRule type="cellIs" dxfId="10" priority="11" stopIfTrue="1" operator="notEqual">
      <formula>0</formula>
    </cfRule>
  </conditionalFormatting>
  <conditionalFormatting sqref="O112">
    <cfRule type="cellIs" dxfId="9" priority="10" stopIfTrue="1" operator="greaterThan">
      <formula>0</formula>
    </cfRule>
  </conditionalFormatting>
  <conditionalFormatting sqref="O112">
    <cfRule type="cellIs" dxfId="8" priority="9" stopIfTrue="1" operator="notEqual">
      <formula>0</formula>
    </cfRule>
  </conditionalFormatting>
  <conditionalFormatting sqref="P112">
    <cfRule type="cellIs" dxfId="7" priority="8" stopIfTrue="1" operator="greaterThan">
      <formula>0</formula>
    </cfRule>
  </conditionalFormatting>
  <conditionalFormatting sqref="P112">
    <cfRule type="cellIs" dxfId="6" priority="7" stopIfTrue="1" operator="notEqual">
      <formula>0</formula>
    </cfRule>
  </conditionalFormatting>
  <conditionalFormatting sqref="H108">
    <cfRule type="cellIs" dxfId="5" priority="5" stopIfTrue="1" operator="notEqual">
      <formula>0</formula>
    </cfRule>
  </conditionalFormatting>
  <conditionalFormatting sqref="H108">
    <cfRule type="cellIs" dxfId="4" priority="6" stopIfTrue="1" operator="greaterThan">
      <formula>0</formula>
    </cfRule>
  </conditionalFormatting>
  <conditionalFormatting sqref="I108">
    <cfRule type="cellIs" dxfId="3" priority="3" stopIfTrue="1" operator="notEqual">
      <formula>0</formula>
    </cfRule>
  </conditionalFormatting>
  <conditionalFormatting sqref="I108">
    <cfRule type="cellIs" dxfId="2" priority="4" stopIfTrue="1" operator="greaterThan">
      <formula>0</formula>
    </cfRule>
  </conditionalFormatting>
  <conditionalFormatting sqref="J108">
    <cfRule type="cellIs" dxfId="1" priority="1" stopIfTrue="1" operator="notEqual">
      <formula>0</formula>
    </cfRule>
  </conditionalFormatting>
  <conditionalFormatting sqref="J108">
    <cfRule type="cellIs" dxfId="0" priority="2" stopIfTrue="1" operator="greaterThan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24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4F</vt:lpstr>
      <vt:lpstr>Cron. Fís. Valores</vt:lpstr>
      <vt:lpstr>'Cron. Fís. Valores'!Area_de_impressao</vt:lpstr>
      <vt:lpstr>'PLANILHA 4F'!Area_de_impressao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Giselle Aparecida de Carvalho Franco</cp:lastModifiedBy>
  <cp:lastPrinted>2021-08-26T18:39:09Z</cp:lastPrinted>
  <dcterms:created xsi:type="dcterms:W3CDTF">2013-11-18T19:07:28Z</dcterms:created>
  <dcterms:modified xsi:type="dcterms:W3CDTF">2021-11-17T19:06:57Z</dcterms:modified>
</cp:coreProperties>
</file>